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anno_2015" sheetId="1" r:id="rId1"/>
  </sheets>
  <definedNames>
    <definedName name="_xlnm.Print_Titles" localSheetId="0">'anno_2015'!$1:$2</definedName>
  </definedNames>
  <calcPr fullCalcOnLoad="1"/>
</workbook>
</file>

<file path=xl/sharedStrings.xml><?xml version="1.0" encoding="utf-8"?>
<sst xmlns="http://schemas.openxmlformats.org/spreadsheetml/2006/main" count="1967" uniqueCount="638">
  <si>
    <t>CIG</t>
  </si>
  <si>
    <t>Struttura proponente</t>
  </si>
  <si>
    <t>Oggetto del bando</t>
  </si>
  <si>
    <t>Procedura scelta contraente</t>
  </si>
  <si>
    <t>Elenco operatori invitati a presentare offerte</t>
  </si>
  <si>
    <t>Aggiudicatario</t>
  </si>
  <si>
    <t xml:space="preserve">Tempi di completamento </t>
  </si>
  <si>
    <t>Tribunale Minorenni di Catania</t>
  </si>
  <si>
    <t>LEGGE N. 190/2012 - DISPOSIZIONI PER LA PREVENZIONE E LA REPRESSIONE DELLA CORRUZIONE E DELL'ILLEGALITA' NELLA PUBBLICA AMMINISTRAZIONE</t>
  </si>
  <si>
    <t>Corte di Appello di Catania</t>
  </si>
  <si>
    <t>Acquisto carta</t>
  </si>
  <si>
    <t>MYO</t>
  </si>
  <si>
    <t>Acquisto cancelleria</t>
  </si>
  <si>
    <t>Acquisto cartelle</t>
  </si>
  <si>
    <t>C. Campione di Ventrice Francesca</t>
  </si>
  <si>
    <t>Acquisto cancelleria Sezione Lavoro</t>
  </si>
  <si>
    <t>Acquisto carta e toner multifunzione</t>
  </si>
  <si>
    <t>Acquisto registri</t>
  </si>
  <si>
    <t>ZF516E5E06</t>
  </si>
  <si>
    <t>Z4716E2457</t>
  </si>
  <si>
    <t>Z1816E2A4D</t>
  </si>
  <si>
    <t xml:space="preserve"> ZC81677CBD</t>
  </si>
  <si>
    <t>Z101677C2B</t>
  </si>
  <si>
    <t>Acquisto carta Sezione Lavoro</t>
  </si>
  <si>
    <t>Z191677AAC</t>
  </si>
  <si>
    <t xml:space="preserve">Acquisto materiale esami avvocato </t>
  </si>
  <si>
    <t>ZE31677B31</t>
  </si>
  <si>
    <t>Z371677BE5</t>
  </si>
  <si>
    <t>Z271625207</t>
  </si>
  <si>
    <t>Acquisto toner</t>
  </si>
  <si>
    <t>Z2615D32AD</t>
  </si>
  <si>
    <t>ZCA1512F07</t>
  </si>
  <si>
    <t>Z4814F937D</t>
  </si>
  <si>
    <t>ZD814BA61A</t>
  </si>
  <si>
    <t>Acquisto carta A/4</t>
  </si>
  <si>
    <t>ZAF1496A39</t>
  </si>
  <si>
    <t>Z5A14969DD</t>
  </si>
  <si>
    <t>ZD5146CB23</t>
  </si>
  <si>
    <t>Acquisto carta A/3</t>
  </si>
  <si>
    <t>Z36145CA71</t>
  </si>
  <si>
    <t>Acquisto carta per fotocopie</t>
  </si>
  <si>
    <t>Z4B142DC29</t>
  </si>
  <si>
    <t>ZBF142DC0D</t>
  </si>
  <si>
    <t>Acquisto cartelle scuola formazione</t>
  </si>
  <si>
    <t>ZDF142DBDA</t>
  </si>
  <si>
    <t>Acquisto lampada scuola di formazione</t>
  </si>
  <si>
    <t>Z2C1413802</t>
  </si>
  <si>
    <t>Acquisto materiale igienico sanitario</t>
  </si>
  <si>
    <t>Z3B1413726</t>
  </si>
  <si>
    <t>Acquisto toner stampante</t>
  </si>
  <si>
    <t>Z54140FE28</t>
  </si>
  <si>
    <t>Acquisto cancelleria scuola di formazione</t>
  </si>
  <si>
    <t>Z4513AF5CC</t>
  </si>
  <si>
    <t>ZAB13AF4DB</t>
  </si>
  <si>
    <t>Z5D13AEE8A</t>
  </si>
  <si>
    <t>ZEE1334868</t>
  </si>
  <si>
    <t>Z231334994</t>
  </si>
  <si>
    <t>ZC610D8ADF</t>
  </si>
  <si>
    <t>Medico competente</t>
  </si>
  <si>
    <t>Luciano Sfogliano - Sintesi - Media Service Italy - Giuseppe Caruso - Venerando Rapisarda - Giovanni Parrapodi - Giovanni Licciardello - Rosa Fantuzzo</t>
  </si>
  <si>
    <t>Media Service Italy</t>
  </si>
  <si>
    <t>Z7A16026B5</t>
  </si>
  <si>
    <t>Manutenzione archivi rotanti</t>
  </si>
  <si>
    <t>Italy Sistem Srl - Sorge Srl - Cyber - Techarredi - Feal</t>
  </si>
  <si>
    <t xml:space="preserve">Italy Sistem Srl </t>
  </si>
  <si>
    <t>ZDE1365E46</t>
  </si>
  <si>
    <t>Z3C13658D9</t>
  </si>
  <si>
    <t>Z9F13A3D37</t>
  </si>
  <si>
    <t>ZE5141A7A4</t>
  </si>
  <si>
    <t>ZC6141C295</t>
  </si>
  <si>
    <t>Z0915261DC</t>
  </si>
  <si>
    <t>Z711594B34</t>
  </si>
  <si>
    <t>Z8D15C0405</t>
  </si>
  <si>
    <t>ZF61612A9E</t>
  </si>
  <si>
    <t>ZA016A3FA9</t>
  </si>
  <si>
    <t>ZEB16FA3C9</t>
  </si>
  <si>
    <t>Z3E171287C</t>
  </si>
  <si>
    <t>ZD616FACD5</t>
  </si>
  <si>
    <t>DITTA CARCASSI ARTURO ANTONIO</t>
  </si>
  <si>
    <t>7/10 GG. LAVORATIVI</t>
  </si>
  <si>
    <t>TIPOGRAFIA GUARRERA ROSARIO - ACIREALE (ct)</t>
  </si>
  <si>
    <t>MYO S.P.A.</t>
  </si>
  <si>
    <t>TIPOGRAFIA A.M. GRAF SRL - AGROPOLI (SA)</t>
  </si>
  <si>
    <t>ERREBIAN</t>
  </si>
  <si>
    <t>AUTOFFICINA GAMBINO - CATANIA</t>
  </si>
  <si>
    <t>ADDICALCO LOGISTICA SRL; CYBER SRL; ICAM; ITALY SYSTEM SRL; ROTOCLASS</t>
  </si>
  <si>
    <t>CYBER SRL</t>
  </si>
  <si>
    <t>ENTRO I TERMINI CONTRATTUALMENTE PREVISTI</t>
  </si>
  <si>
    <t>ZD013D969B</t>
  </si>
  <si>
    <t>Acquisto stampante multifunzione</t>
  </si>
  <si>
    <t>Z4C1677936</t>
  </si>
  <si>
    <t>Z66178DA3E</t>
  </si>
  <si>
    <t>ZAA1719ED1</t>
  </si>
  <si>
    <t>Z271719DD3</t>
  </si>
  <si>
    <t>ZBD16FF292</t>
  </si>
  <si>
    <t>ZCA16E2941</t>
  </si>
  <si>
    <t>ZB1137BEE1</t>
  </si>
  <si>
    <t>TRIBUNALE DI CATANIA</t>
  </si>
  <si>
    <t>Z7D13881B4</t>
  </si>
  <si>
    <t>ZA212C5BD3</t>
  </si>
  <si>
    <t>Z7D13C9EBA</t>
  </si>
  <si>
    <t>Z2413C9E45</t>
  </si>
  <si>
    <t>Z56613C9F64</t>
  </si>
  <si>
    <t>ZAE13C9F30</t>
  </si>
  <si>
    <t>Z261446DFC</t>
  </si>
  <si>
    <t>ZEC1446D6D</t>
  </si>
  <si>
    <t>ZE713C94DE2</t>
  </si>
  <si>
    <t>ZD6155DD74</t>
  </si>
  <si>
    <t>Z771514D9A</t>
  </si>
  <si>
    <t>Z2C1530635</t>
  </si>
  <si>
    <t>Z0514FEB52</t>
  </si>
  <si>
    <t>ZD314F0973</t>
  </si>
  <si>
    <t>Z6414C5B99</t>
  </si>
  <si>
    <t>Z5A15850DE</t>
  </si>
  <si>
    <t>ZAC15779B2</t>
  </si>
  <si>
    <t>Z4A111603C</t>
  </si>
  <si>
    <t>510B9F8E2</t>
  </si>
  <si>
    <t>ZC71099651</t>
  </si>
  <si>
    <t>ZF80F114C2</t>
  </si>
  <si>
    <t>Z261207762</t>
  </si>
  <si>
    <t>Z0C120773D</t>
  </si>
  <si>
    <t>76152C3DF</t>
  </si>
  <si>
    <t>Z1113CA3EF</t>
  </si>
  <si>
    <t>ZF312AB09A</t>
  </si>
  <si>
    <t>ZA0161757C</t>
  </si>
  <si>
    <t>Z3C156DE02</t>
  </si>
  <si>
    <t>Z0014FB11B</t>
  </si>
  <si>
    <t>Z7B133E3B3</t>
  </si>
  <si>
    <t>Z7B133E4AE</t>
  </si>
  <si>
    <t>Z76133E385</t>
  </si>
  <si>
    <t>ZDD133E59A</t>
  </si>
  <si>
    <t>ZCB13470E1</t>
  </si>
  <si>
    <t>Z24133EBAF</t>
  </si>
  <si>
    <t>Z7A1346CB2</t>
  </si>
  <si>
    <t>Z7A13B09F7</t>
  </si>
  <si>
    <t>Z261 369888</t>
  </si>
  <si>
    <t>Z6C13D8C52</t>
  </si>
  <si>
    <t xml:space="preserve">Z18133E66E </t>
  </si>
  <si>
    <t xml:space="preserve">ZO71369805 </t>
  </si>
  <si>
    <t>ZB8141319F</t>
  </si>
  <si>
    <t>25213B08FD</t>
  </si>
  <si>
    <t>Z6B1412C8E</t>
  </si>
  <si>
    <t>Z621412EOD</t>
  </si>
  <si>
    <t>Z151412FD9</t>
  </si>
  <si>
    <t>Z5S1484E24</t>
  </si>
  <si>
    <t>Z21146AA36</t>
  </si>
  <si>
    <t>ZD9148AACB</t>
  </si>
  <si>
    <t>Z9414B98AD</t>
  </si>
  <si>
    <t>Z171485300</t>
  </si>
  <si>
    <t>ZA314B97D1</t>
  </si>
  <si>
    <t>Z90148S43D</t>
  </si>
  <si>
    <t>MANUTENZIONE IMPIANTO DI FONOREGISTRAZIONE RT 9000</t>
  </si>
  <si>
    <t>LUTECH SPA</t>
  </si>
  <si>
    <t>109 GG.</t>
  </si>
  <si>
    <t>107 GG.</t>
  </si>
  <si>
    <t>159 GG.</t>
  </si>
  <si>
    <t>194 GG.</t>
  </si>
  <si>
    <t>164 GG.</t>
  </si>
  <si>
    <t>165 GG.</t>
  </si>
  <si>
    <t>162 GG.</t>
  </si>
  <si>
    <t>183 GG.</t>
  </si>
  <si>
    <t>173 GG.</t>
  </si>
  <si>
    <t>148 GG.</t>
  </si>
  <si>
    <t>152 GG.</t>
  </si>
  <si>
    <t>167 GG.</t>
  </si>
  <si>
    <t>143 GG.</t>
  </si>
  <si>
    <t>155 GG.</t>
  </si>
  <si>
    <t>293 GG.</t>
  </si>
  <si>
    <t>301 GG.</t>
  </si>
  <si>
    <t>323 GG.</t>
  </si>
  <si>
    <t>449 GG.</t>
  </si>
  <si>
    <t>RADIOTREVISAN SPA</t>
  </si>
  <si>
    <t>249 GG.</t>
  </si>
  <si>
    <t>LAVAGGIO AUTOVETTURA DI STATO</t>
  </si>
  <si>
    <t>OFFICINA GAMBINO SRL</t>
  </si>
  <si>
    <t>10 GG.</t>
  </si>
  <si>
    <t>MANUNTENZIONE ORDINARIA AUTOVETTURA DI STATO</t>
  </si>
  <si>
    <t>66 GG.</t>
  </si>
  <si>
    <t>88 GG.</t>
  </si>
  <si>
    <t>14 GG.</t>
  </si>
  <si>
    <t>MANUTENZIONE ORDINARIA AUTOVETTURA DI STATO</t>
  </si>
  <si>
    <t>7 GG.</t>
  </si>
  <si>
    <t>28 GG.</t>
  </si>
  <si>
    <t>ACQUISTO MATERIALE DI CANCELLERIA</t>
  </si>
  <si>
    <t>DITTA LOPES</t>
  </si>
  <si>
    <t>4GG.</t>
  </si>
  <si>
    <t>ACQUISTO CARTELLE</t>
  </si>
  <si>
    <t>RILEGATURE</t>
  </si>
  <si>
    <t>DITTA NAPOLI</t>
  </si>
  <si>
    <t>ACQUISTO STAMPATI</t>
  </si>
  <si>
    <t>DITTA GRAFICA UNO</t>
  </si>
  <si>
    <t>12 GG.</t>
  </si>
  <si>
    <t>DITTA MYO</t>
  </si>
  <si>
    <t>10GG.</t>
  </si>
  <si>
    <t>ACQUISTO CARTA PER FOTOCOPIE</t>
  </si>
  <si>
    <t>DITTA CARCASSI</t>
  </si>
  <si>
    <t>6GG</t>
  </si>
  <si>
    <t>ACQUISTO REGISTRI</t>
  </si>
  <si>
    <t>DITTA CAMPIONE DI VENTRICE FRANCESCA</t>
  </si>
  <si>
    <t>DITTA CAMPIONE DI VEN'</t>
  </si>
  <si>
    <t>15GG.</t>
  </si>
  <si>
    <t>ACQUISTO TONER MULTIFUNZIONE</t>
  </si>
  <si>
    <t>8GG.</t>
  </si>
  <si>
    <t>ACQUISTO FALCONI</t>
  </si>
  <si>
    <t>ACQUISTO MATERIALE DI CANCELLERIA-</t>
  </si>
  <si>
    <t>DITTA GBR ROSSETTO SPA</t>
  </si>
  <si>
    <t>DITTA GBR ROSSETTO</t>
  </si>
  <si>
    <t>6GG.</t>
  </si>
  <si>
    <t>ACQUISTO TONER STAMPANTE</t>
  </si>
  <si>
    <t>SGG.</t>
  </si>
  <si>
    <t>ACQUISTO CODICI CIVILI E PENALI</t>
  </si>
  <si>
    <t>DITTA WOLTERS KLUWER ITALIA SRL</t>
  </si>
  <si>
    <t>DITTA WOLTERS KLUWEF</t>
  </si>
  <si>
    <t>ACQUISTO MATERIALE IGIENICO SANIT.</t>
  </si>
  <si>
    <t>3GG</t>
  </si>
  <si>
    <t>3GG.</t>
  </si>
  <si>
    <t>2GG.</t>
  </si>
  <si>
    <t>5GG.</t>
  </si>
  <si>
    <t>ACQUISTO BADGES</t>
  </si>
  <si>
    <t>DITTA FIDATA SISTEMI</t>
  </si>
  <si>
    <t>Z4914B9A08</t>
  </si>
  <si>
    <t>Z26161C89C</t>
  </si>
  <si>
    <t>ZEF151C72B</t>
  </si>
  <si>
    <t>ZF814864D1</t>
  </si>
  <si>
    <t>Z3C163E39A</t>
  </si>
  <si>
    <t>Z551664E27</t>
  </si>
  <si>
    <t>Z1A1636CAO</t>
  </si>
  <si>
    <t>Z8C1638AFF</t>
  </si>
  <si>
    <t>ZED163E43F</t>
  </si>
  <si>
    <t>ZF2183E49D</t>
  </si>
  <si>
    <t>ZB6163E421</t>
  </si>
  <si>
    <t>Z«C167«02D</t>
  </si>
  <si>
    <t>ZF61677F66</t>
  </si>
  <si>
    <t>Z4B1677E5»</t>
  </si>
  <si>
    <t>Z7E16B9D59</t>
  </si>
  <si>
    <t>Z3016B8CEA</t>
  </si>
  <si>
    <t>ZCB1677E87</t>
  </si>
  <si>
    <t>Z0116B9CFE</t>
  </si>
  <si>
    <t>Z7016B9C84</t>
  </si>
  <si>
    <t>ZB216B9DA3</t>
  </si>
  <si>
    <t>ZD01664FE6</t>
  </si>
  <si>
    <t>ZD116B9F21</t>
  </si>
  <si>
    <t>Z9F16B9E66</t>
  </si>
  <si>
    <t>ZBF16FF02B</t>
  </si>
  <si>
    <t>26E16FFOE3</t>
  </si>
  <si>
    <t>Z7D172E7E4</t>
  </si>
  <si>
    <t>Z9C171EFSD</t>
  </si>
  <si>
    <t>ZD7171F380</t>
  </si>
  <si>
    <t>ZAD1718O40</t>
  </si>
  <si>
    <t>Z4E1718219</t>
  </si>
  <si>
    <t>ZOE1736ACS</t>
  </si>
  <si>
    <t>Z83172E691</t>
  </si>
  <si>
    <t>Z8E173FOOB</t>
  </si>
  <si>
    <t>ZC6117434D</t>
  </si>
  <si>
    <t>DITTA CARDASSI</t>
  </si>
  <si>
    <t>ACQUISTO TIMBRI</t>
  </si>
  <si>
    <t>DITTA LA BOTTEGA DEL TIMBRO</t>
  </si>
  <si>
    <t>DITTA LA BOTTEGA DE</t>
  </si>
  <si>
    <t>ACQUISTO TONER</t>
  </si>
  <si>
    <t>ACQUISTO TONER E DRUM</t>
  </si>
  <si>
    <t>ACQUISTO MATERIALE IGIENICO SANIT</t>
  </si>
  <si>
    <t>RIPARAZIONI STAMPANTI</t>
  </si>
  <si>
    <t>ACQUISTO TENER STAMPANTE</t>
  </si>
  <si>
    <t>DITTA MY</t>
  </si>
  <si>
    <t>ACQUISTO CARTA PER FOTOCOPIE E TONER MULTIFUNZIONE</t>
  </si>
  <si>
    <t>ACQUISTO FALDONI E CANCELLERIA</t>
  </si>
  <si>
    <t>FORNITURA E STAMPA CARPETTE VARIE</t>
  </si>
  <si>
    <t>1)AD SOLUZIONI UFFICIO DI ALESSANDRO DI MONTE 2)DI CICCO MICHELE 3)GRAFICA UNO TIPOGRAFIA E LEGATORIA 4)MODUL DIAGRAM</t>
  </si>
  <si>
    <t>13 GG.</t>
  </si>
  <si>
    <t>5G.</t>
  </si>
  <si>
    <t>16 GG.</t>
  </si>
  <si>
    <t>7GG.</t>
  </si>
  <si>
    <t>30GG.</t>
  </si>
  <si>
    <t>X86172835E</t>
  </si>
  <si>
    <t>GIUDICE DI PACE RAGUSA</t>
  </si>
  <si>
    <t>ERREBIAN S.P.A.</t>
  </si>
  <si>
    <t>X03172835B</t>
  </si>
  <si>
    <t>XD6172835C</t>
  </si>
  <si>
    <t>XAE172835D</t>
  </si>
  <si>
    <t>1 MESE</t>
  </si>
  <si>
    <t>ZEC14208A2</t>
  </si>
  <si>
    <t>CARTELLE IN CARTONCINO PER FASCICOLI</t>
  </si>
  <si>
    <t>ME.PA</t>
  </si>
  <si>
    <t>GRAFICA BARUFFALDI</t>
  </si>
  <si>
    <t>ZAE15410A3</t>
  </si>
  <si>
    <t>ACQUISTO CODICE</t>
  </si>
  <si>
    <t>LA TRIBUNA SRL</t>
  </si>
  <si>
    <t>Z2A155086A</t>
  </si>
  <si>
    <t>DPS OFFICE SRL</t>
  </si>
  <si>
    <t>ZA815B3D66</t>
  </si>
  <si>
    <t>REVISIONE AUTOVETTURA</t>
  </si>
  <si>
    <t>ZE816D86BD</t>
  </si>
  <si>
    <t>DAT DI TORNATORE DOMENICO</t>
  </si>
  <si>
    <t>Z01172741C</t>
  </si>
  <si>
    <t>ACQUISTO MATERIALE IGIENICO</t>
  </si>
  <si>
    <t>ECART DI TIRRITO DANILO</t>
  </si>
  <si>
    <t>ZD2172CFBD</t>
  </si>
  <si>
    <t>ZF8172D223</t>
  </si>
  <si>
    <t>Z82172DA88</t>
  </si>
  <si>
    <t>ACQUISTO MATERIALE CANCELLERIA</t>
  </si>
  <si>
    <t>ZCA1760FF6</t>
  </si>
  <si>
    <t>TAGLIANDO AUTOVETTURA</t>
  </si>
  <si>
    <t>TARASCIO EMANUELE</t>
  </si>
  <si>
    <t>2 GIORNI</t>
  </si>
  <si>
    <t>7 GIORNI</t>
  </si>
  <si>
    <t>6 GIORNI</t>
  </si>
  <si>
    <t>8 GIORNI</t>
  </si>
  <si>
    <t>9 GIORNI</t>
  </si>
  <si>
    <t>ZD3159077E</t>
  </si>
  <si>
    <t>TRIBUNALE DI RAGUSA</t>
  </si>
  <si>
    <t>OFFICINA SCAPELLATO S.N.C. - RAGUSA</t>
  </si>
  <si>
    <t>Z9C15956CB</t>
  </si>
  <si>
    <t>Z5C14BD900</t>
  </si>
  <si>
    <t>ZA514CEA9E</t>
  </si>
  <si>
    <t>Z51146C7D1</t>
  </si>
  <si>
    <t>Z7516465AE</t>
  </si>
  <si>
    <t>KROMATOGRAFICA DI CIRMENA CORRADO - ISPICA</t>
  </si>
  <si>
    <t>Z8C1655636</t>
  </si>
  <si>
    <t>ERREBIAN S.P.A. - POMEZIA</t>
  </si>
  <si>
    <t>Z9C16DA929</t>
  </si>
  <si>
    <t>ZF416DF0EC</t>
  </si>
  <si>
    <t>DUBINI S.R.L. - MILANO</t>
  </si>
  <si>
    <t>Z5517058F1</t>
  </si>
  <si>
    <t>Z941706119</t>
  </si>
  <si>
    <t>CLICK UFFICIO S.R.L. - ROMA</t>
  </si>
  <si>
    <t>Z4F1713DBC</t>
  </si>
  <si>
    <t>KRATOS - CORIANO</t>
  </si>
  <si>
    <t>Z881714155</t>
  </si>
  <si>
    <t>Z6A171985A</t>
  </si>
  <si>
    <t>CENTRO UFFICIO SERVICE SOC. COOP. - ROMA</t>
  </si>
  <si>
    <t>Z87172A5F4</t>
  </si>
  <si>
    <t>COMES S.R.L.- PALERMO</t>
  </si>
  <si>
    <t>ZEE172AC25</t>
  </si>
  <si>
    <t>DEBA S.R.L.-MILANO</t>
  </si>
  <si>
    <t>ZBA1749130</t>
  </si>
  <si>
    <t>Z46174914C</t>
  </si>
  <si>
    <t>Z3517550CF</t>
  </si>
  <si>
    <t>GIANNONE COMPUTERS - MODICA</t>
  </si>
  <si>
    <t>Z0412C1E9C</t>
  </si>
  <si>
    <t>ING. IACONO GIOVANNI - ING. FRISINAV - ING. MEZZASALMA C. - ING.MICILUZZO V. - ING.INTERLANDI A.</t>
  </si>
  <si>
    <t>ING. IACONO GIOVANNI (RG)</t>
  </si>
  <si>
    <t>Z931144A70</t>
  </si>
  <si>
    <t>DITTA DATASERVICE DI CALECA DANIELE</t>
  </si>
  <si>
    <t>Z77115D4E2</t>
  </si>
  <si>
    <t>ZA31144BCF</t>
  </si>
  <si>
    <t>C.I.C.L.A.T. SOC. COOP.</t>
  </si>
  <si>
    <t>Z631334738</t>
  </si>
  <si>
    <t>Tribunale Sorveglianza di Catania</t>
  </si>
  <si>
    <t xml:space="preserve">Acquisto carta  fotocopie e toner  fotoc. proprietà Amm.ne </t>
  </si>
  <si>
    <t xml:space="preserve"> MYO s.r.l. con sede a Poggio Torriana (RN)</t>
  </si>
  <si>
    <t>Z2713343CB</t>
  </si>
  <si>
    <t>Acquisto buste a stampa personalizzata</t>
  </si>
  <si>
    <t>A.M. GRAF s.r.l. con sede ad Agropoli (SA)</t>
  </si>
  <si>
    <t>Z2F139EA15</t>
  </si>
  <si>
    <t>Acquisto toner per stampante</t>
  </si>
  <si>
    <t>Z56139E9CF</t>
  </si>
  <si>
    <t>Z05142DAF1</t>
  </si>
  <si>
    <t>Acquisto materiale di cancelleria</t>
  </si>
  <si>
    <t>Z36142DA6C</t>
  </si>
  <si>
    <t xml:space="preserve">Acquisto toner  per fotocopiatrice di proprietà Amm.ne </t>
  </si>
  <si>
    <t>Z5D1453EF1</t>
  </si>
  <si>
    <t>Z9B145ED82</t>
  </si>
  <si>
    <t>Z7E146BA74</t>
  </si>
  <si>
    <t>Z8A142DA83</t>
  </si>
  <si>
    <t>Z45144464C</t>
  </si>
  <si>
    <t>Z2214A3E3D</t>
  </si>
  <si>
    <t>Acquisto materiale igienico-sanitario</t>
  </si>
  <si>
    <t>ZC414A36EB</t>
  </si>
  <si>
    <t>Z881496984</t>
  </si>
  <si>
    <t>ZF711D3F41</t>
  </si>
  <si>
    <r>
      <t>Acquisto merce personalizzata (</t>
    </r>
    <r>
      <rPr>
        <sz val="8"/>
        <rFont val="Arial"/>
        <family val="2"/>
      </rPr>
      <t>timbri e targa per porta Ufficio del Presidente)</t>
    </r>
  </si>
  <si>
    <t>LA BOTTEGA DEL TIMBRO con sede a Catania</t>
  </si>
  <si>
    <t>ZA114A3A3B</t>
  </si>
  <si>
    <t>Z28156D1C1</t>
  </si>
  <si>
    <t>Z8F15EB5D4</t>
  </si>
  <si>
    <t>ZF015EB96C</t>
  </si>
  <si>
    <t>Z74169B64D</t>
  </si>
  <si>
    <t>Z14169B5EB</t>
  </si>
  <si>
    <t>Z2216B9A1F</t>
  </si>
  <si>
    <t>Z4D16B99F2</t>
  </si>
  <si>
    <t>Z3016D5A0C</t>
  </si>
  <si>
    <t>ZF3162F3B0</t>
  </si>
  <si>
    <t>ZD1168668E</t>
  </si>
  <si>
    <t>Z6B1686B6B</t>
  </si>
  <si>
    <t>Z8816B9E15</t>
  </si>
  <si>
    <t>Z9316B0236</t>
  </si>
  <si>
    <t>Z861686DCB</t>
  </si>
  <si>
    <t>Z3016B99F9</t>
  </si>
  <si>
    <t>Acquisto toner per stampanti</t>
  </si>
  <si>
    <t>ZBF169743C</t>
  </si>
  <si>
    <t>ZBF12F17DA</t>
  </si>
  <si>
    <t>Acquisto servizio Medico competente ex D.L.vo n. 81/08</t>
  </si>
  <si>
    <t>Dott. Anna Cacciola - Sant'Agata Li Battiati</t>
  </si>
  <si>
    <t>Venerando Rapisarda - Aci S. Antonio - Dott. Giuseppe Caruso - Catania - Dott. Rosa Fantauzzo - Catania - Dott. Alessandro Licciardello -Catania - Dott. Venerando Rapisarda - Aci S. Antonio - Dott. Luciano Sfogliano - Sant'Agata Li battiati</t>
  </si>
  <si>
    <t>ZC511BAB8D</t>
  </si>
  <si>
    <t>Riparazione carrozzeria autovettura Fiat Bravo tg. EC997VJ</t>
  </si>
  <si>
    <t>BELLA CARROZZERIA s.r.l. con sede a Catania</t>
  </si>
  <si>
    <t>Z651604458</t>
  </si>
  <si>
    <t>Tagliando manutenzione autovettura Fiat Bravo tg. EC997VJ</t>
  </si>
  <si>
    <t>Officina Gambino s.r.l. con sede a Catania</t>
  </si>
  <si>
    <t>Z6615608CD</t>
  </si>
  <si>
    <t>Lavaggio interno ed esterno autovettura Fiat Bravo tg. EC997VJ</t>
  </si>
  <si>
    <t>Z4F143B4F1</t>
  </si>
  <si>
    <t>Revisione ministeriale autovettura Fiat Bravo tg. EC997VJ</t>
  </si>
  <si>
    <t>ZB4175FC4E</t>
  </si>
  <si>
    <t>Riparazione pneumatico Fiat Bravo tg. EC997VJ</t>
  </si>
  <si>
    <t>Sebastiano Raciti con sede a Tremestieri Etneo</t>
  </si>
  <si>
    <t>Z7D1560823</t>
  </si>
  <si>
    <t>Lavaggio interno ed esterno autovettura Lancia K tg. BK409AZ</t>
  </si>
  <si>
    <t>14/02/2015-31/03/2015</t>
  </si>
  <si>
    <t>14/02/2015-10/04/2015</t>
  </si>
  <si>
    <t>12/03/2015-29/05/2015</t>
  </si>
  <si>
    <t>12/03/2015-10/04/2015</t>
  </si>
  <si>
    <t>18/04/2015-15/06/2015</t>
  </si>
  <si>
    <t>18/04/2015-12/06/2015</t>
  </si>
  <si>
    <t>28/04/2015-12/06/2015</t>
  </si>
  <si>
    <t>30/04/2015-15/06/2015</t>
  </si>
  <si>
    <t>06/05/2015-15/06/2015</t>
  </si>
  <si>
    <t>23/04/2015-15/06/2015</t>
  </si>
  <si>
    <t>20/05/2015-30/06/2015</t>
  </si>
  <si>
    <t>16/05/2015-12/06/2015</t>
  </si>
  <si>
    <t>20/11/2014-25/09/2015</t>
  </si>
  <si>
    <t>17/07/2015-12/10/2015</t>
  </si>
  <si>
    <t>04/09/2015-27/10/2015</t>
  </si>
  <si>
    <t>04/09/2015-27/10/20'15</t>
  </si>
  <si>
    <t>17/10/2015-06/11/2015</t>
  </si>
  <si>
    <t>24/10/2015-18/11/2015</t>
  </si>
  <si>
    <t>29/10/2015-18/11/2015</t>
  </si>
  <si>
    <t>23/09/2015-09/12/2015</t>
  </si>
  <si>
    <t>14/10/2015-09/12/2015</t>
  </si>
  <si>
    <t>24/10/201509/12/2015</t>
  </si>
  <si>
    <t>22/10/2015-27/11/2015</t>
  </si>
  <si>
    <t>14/10/2015-27/11/2015</t>
  </si>
  <si>
    <t>16/10/2015-27/11/2015</t>
  </si>
  <si>
    <t>15/10/2015-27/11/2015</t>
  </si>
  <si>
    <t>11/09/2015-20/10/2015</t>
  </si>
  <si>
    <t>14/07/2015-27/07/2015</t>
  </si>
  <si>
    <t>22/04/2015-13/07/2015</t>
  </si>
  <si>
    <t>Ordine di acquisto MEPA</t>
  </si>
  <si>
    <t>Affidamento diretto</t>
  </si>
  <si>
    <t>Tribunale di Siracusa</t>
  </si>
  <si>
    <t>Fornitura impianti di archivio</t>
  </si>
  <si>
    <t>1) Addicalco Logistica Srl; 2) Cyber; 3) Italy System Srl; 4)Rotoclass; 5) Sorge Srl</t>
  </si>
  <si>
    <t>Cyber</t>
  </si>
  <si>
    <t>Riparazione impianto di fonoregistrazione</t>
  </si>
  <si>
    <t>LUTECH Spa</t>
  </si>
  <si>
    <t>Assistenza ricambi impianti fonoregistrazione</t>
  </si>
  <si>
    <t>RT Radio Trevisan</t>
  </si>
  <si>
    <t xml:space="preserve"> Servizio gestione sicurezza sul lavoro</t>
  </si>
  <si>
    <t>Sintesi Spa</t>
  </si>
  <si>
    <t>Ricambi autovettura di servizio</t>
  </si>
  <si>
    <t>Ditta Pistritto Franco</t>
  </si>
  <si>
    <t>Manutenzione impianti tecnologici</t>
  </si>
  <si>
    <t>Progetti Tecnologici di Furia G.</t>
  </si>
  <si>
    <t>Rilegatura sentenze</t>
  </si>
  <si>
    <t xml:space="preserve"> LA LEGATORIA ARTIGIANA</t>
  </si>
  <si>
    <t>Cancelleria varia spese di ufficio</t>
  </si>
  <si>
    <t>ECART CARTOLERIA DI TIRRITO D</t>
  </si>
  <si>
    <t>Cancelleria varia spese fotoriproduttore</t>
  </si>
  <si>
    <t>Materiale igienico sanitario</t>
  </si>
  <si>
    <t>Timbri spese di ufficio</t>
  </si>
  <si>
    <t>Stampa badges dipendenti</t>
  </si>
  <si>
    <t>FIDATA SISTEMI</t>
  </si>
  <si>
    <t>UFFICIO SORV.ZA SIRACUSA</t>
  </si>
  <si>
    <t>Z891345C26</t>
  </si>
  <si>
    <t>Z0E138CEA8</t>
  </si>
  <si>
    <t>ZF113A1978</t>
  </si>
  <si>
    <t>Z7613DEE1F</t>
  </si>
  <si>
    <t>ZB314C48B1</t>
  </si>
  <si>
    <t>Z6F158F753</t>
  </si>
  <si>
    <t>Z6B16AE3D2</t>
  </si>
  <si>
    <t>Z2F16AE54C</t>
  </si>
  <si>
    <t>Z671725BA3</t>
  </si>
  <si>
    <t>Z3C17713C0</t>
  </si>
  <si>
    <t>Z28177143E</t>
  </si>
  <si>
    <t>Z3B1771476</t>
  </si>
  <si>
    <t>Tribunale di Caltagirone</t>
  </si>
  <si>
    <t xml:space="preserve">Affidamento in Economia </t>
  </si>
  <si>
    <t>M.E.P.A. - R.d.O. n. 861474 del 09/06/2015</t>
  </si>
  <si>
    <t>Z8213A2B98</t>
  </si>
  <si>
    <t>Lavaggio interno ed esterno autovettura</t>
  </si>
  <si>
    <t xml:space="preserve"> Officina Gambino S.r.l.</t>
  </si>
  <si>
    <t>ZDA13A2CC3</t>
  </si>
  <si>
    <t>ZD414E498C</t>
  </si>
  <si>
    <t>Revisione ministeriale autovettura</t>
  </si>
  <si>
    <t>ZAA1573777</t>
  </si>
  <si>
    <t>Z2514ED5A6</t>
  </si>
  <si>
    <t>Buoni carburante</t>
  </si>
  <si>
    <t>ENI S.p.A.</t>
  </si>
  <si>
    <t>ZE01624201</t>
  </si>
  <si>
    <t>Z211735E3E</t>
  </si>
  <si>
    <t>Riparazione autovettura</t>
  </si>
  <si>
    <t>Z1A12FA4B0</t>
  </si>
  <si>
    <t>Carrozzeria Riccioli Soc. Coop. A.r.l.</t>
  </si>
  <si>
    <t>Z83122876E</t>
  </si>
  <si>
    <t>Riparazione autovettura blindata</t>
  </si>
  <si>
    <t>ZDA120AAD7</t>
  </si>
  <si>
    <t>Z8D0FBEFFB</t>
  </si>
  <si>
    <t>Riparazione autovettura ordinaria</t>
  </si>
  <si>
    <t>ZAE12E6D92</t>
  </si>
  <si>
    <t>PROCAR S.r.l.</t>
  </si>
  <si>
    <t>ZF51448F3A</t>
  </si>
  <si>
    <t>Z0814E4978</t>
  </si>
  <si>
    <t>Rabbocco olio motore</t>
  </si>
  <si>
    <t>ZBE1573F4</t>
  </si>
  <si>
    <t>ZA91448E5A</t>
  </si>
  <si>
    <t xml:space="preserve">Sostituzione batteria autovettura </t>
  </si>
  <si>
    <t>ZC0157D463</t>
  </si>
  <si>
    <t>Manutenzione ordinaria autovettura</t>
  </si>
  <si>
    <t>Professional Car S.n.c. di Rocca R. &amp; C.</t>
  </si>
  <si>
    <t>Revisione autovettura blindata</t>
  </si>
  <si>
    <t>Z57175B914</t>
  </si>
  <si>
    <t>Z581734EAC</t>
  </si>
  <si>
    <t>54829701FB</t>
  </si>
  <si>
    <t>buoni pasto</t>
  </si>
  <si>
    <t>Day Ristoservice S.p.A.</t>
  </si>
  <si>
    <t>30 gg.</t>
  </si>
  <si>
    <t>Affidamento Diretto</t>
  </si>
  <si>
    <t xml:space="preserve">Cristina SRL- Soccorso Stradale - Via Fontanelle, 50  95041 Caltagirone (CT) </t>
  </si>
  <si>
    <t>LUTECH  S.p.A. - Via Dante, 14 - 20121 Milano</t>
  </si>
  <si>
    <t>GRUPPO TALARICO SRL - VIA R. LANZINO, 8 - 88049 - SOVERIA
MANNELLI(CZ)  - P.IVA 02610230795</t>
  </si>
  <si>
    <t xml:space="preserve">S.P.A. RT Radio Trevisan S.p.A. - Via Dante, 14 - 20121 Milano </t>
  </si>
  <si>
    <t xml:space="preserve">Luciano Crescimone Via Vittorio Emanuele, 112 95041 Caltagirone (CT)  </t>
  </si>
  <si>
    <t>"ITALY SYSTEM S.r.l.";  "TECHNARREDI S.r.l."; "SORGE S.r.l."; "FEA di FILIPETTI ALESSANDRO &amp; C. S.A.S."; "CYBER S.r.l."</t>
  </si>
  <si>
    <t>GBR ROSSETTO SPA - VIA FERMI 7 - 35030 - RUBANO(PD)              P.IVA 00304720287</t>
  </si>
  <si>
    <t>Cristina SRL- Soccorso Stradale</t>
  </si>
  <si>
    <t>LUTECH  S.p.A.</t>
  </si>
  <si>
    <t xml:space="preserve">GRUPPO TALARICO SRL </t>
  </si>
  <si>
    <t>S.P.A. RT Radio Trevisan</t>
  </si>
  <si>
    <t>Tipografia Luciano Crescimone</t>
  </si>
  <si>
    <t>"ITALY SYSTEM S.r.l." con sede in Via Nomentana 911-913 Roma P.IVA 11261821000</t>
  </si>
  <si>
    <t xml:space="preserve">GBR ROSSETTO SPA </t>
  </si>
  <si>
    <t xml:space="preserve"> 21/12/2015</t>
  </si>
  <si>
    <t xml:space="preserve"> 27/11/2015</t>
  </si>
  <si>
    <t xml:space="preserve">Z7417687EE </t>
  </si>
  <si>
    <t xml:space="preserve">Fornitura carta a/4 per fotocopie  </t>
  </si>
  <si>
    <t xml:space="preserve">  Fornitura registri vari di cancelleria (ruoli e reg. Verbali camere di consiglio)  </t>
  </si>
  <si>
    <t xml:space="preserve">  Fornitura carta per fotocopie form. A/4  </t>
  </si>
  <si>
    <t xml:space="preserve">  Acquisto consumabili per fotoriproduttori di proprietà  </t>
  </si>
  <si>
    <t xml:space="preserve">  Acquisto materiali consumabili per stampanti 1° 2015  </t>
  </si>
  <si>
    <t xml:space="preserve">  Acquisto faldoni con lacci  </t>
  </si>
  <si>
    <t xml:space="preserve">  Acquisto cartelline luglio 2015  </t>
  </si>
  <si>
    <t xml:space="preserve">  Acquisto carta a4 per fotocopue  </t>
  </si>
  <si>
    <t xml:space="preserve">  Acquisto cancelleria settembre 2015  </t>
  </si>
  <si>
    <t xml:space="preserve">  Acquisto carta form. A/4 uso ufficio  </t>
  </si>
  <si>
    <t xml:space="preserve">  Acquisto consumabili per stampanti e fax  </t>
  </si>
  <si>
    <t xml:space="preserve">  Fornitura materiale tipografico vario  </t>
  </si>
  <si>
    <t xml:space="preserve">  N° 2 lavaggi interni ed esterni autovettura di servizio  </t>
  </si>
  <si>
    <t xml:space="preserve">  Fornitura impianti di archivio meccanizzati  </t>
  </si>
  <si>
    <t xml:space="preserve">R.D.O. - Mepa </t>
  </si>
  <si>
    <t xml:space="preserve"> Affidamento Diretto - Mepa </t>
  </si>
  <si>
    <t xml:space="preserve"> R.D.O. - Mepa </t>
  </si>
  <si>
    <t xml:space="preserve"> Affidamento Diretto </t>
  </si>
  <si>
    <t xml:space="preserve"> Convenzione Consip Buoni Acquisto 5 </t>
  </si>
  <si>
    <t xml:space="preserve"> Convenzione Consip  </t>
  </si>
  <si>
    <t xml:space="preserve"> Art. 125 Co. 11 D.Lgs. 163/06 </t>
  </si>
  <si>
    <t xml:space="preserve"> Affidamento Diretto Mepa </t>
  </si>
  <si>
    <t xml:space="preserve"> Affidamento Diretto Mera </t>
  </si>
  <si>
    <t>Affidamento Diretto Mepa</t>
  </si>
  <si>
    <t>Rdo Mepa</t>
  </si>
  <si>
    <t>Ordine Di Acquisto Mepa</t>
  </si>
  <si>
    <t>R.D.O. - Mepa</t>
  </si>
  <si>
    <t xml:space="preserve">Gara Al Prezzo Più Basso </t>
  </si>
  <si>
    <t xml:space="preserve"> Rdo </t>
  </si>
  <si>
    <t xml:space="preserve"> Oda </t>
  </si>
  <si>
    <t>Adesione Convenz.</t>
  </si>
  <si>
    <t>Affidamento</t>
  </si>
  <si>
    <t xml:space="preserve"> Ordine Diretto - Acquisto Mepa </t>
  </si>
  <si>
    <t xml:space="preserve"> Affidamento Diretto-Acquisiti Cinque Preventivi E Confrontati I Prezzi Della Convenzione Consip Nell'anno 2013 </t>
  </si>
  <si>
    <t xml:space="preserve"> Subentro Comune Di Ragusa  </t>
  </si>
  <si>
    <t xml:space="preserve"> Convenzione CONSIP</t>
  </si>
  <si>
    <t>6261070E66</t>
  </si>
  <si>
    <t>Z1110E2606</t>
  </si>
  <si>
    <t>Z49113BCEA</t>
  </si>
  <si>
    <t>3E1151BE6</t>
  </si>
  <si>
    <t>Z00100046A</t>
  </si>
  <si>
    <t>Z4D1116206</t>
  </si>
  <si>
    <t>Z70164D807</t>
  </si>
  <si>
    <t>Z7615F6670</t>
  </si>
  <si>
    <t>Z42149B1D5</t>
  </si>
  <si>
    <t>Z511488CCB</t>
  </si>
  <si>
    <t>ZEB148B06B</t>
  </si>
  <si>
    <t>ZF9148B431</t>
  </si>
  <si>
    <t>Z6A148D925</t>
  </si>
  <si>
    <t>ZED167FC5E</t>
  </si>
  <si>
    <t>Z081681ACF</t>
  </si>
  <si>
    <t>Z63168259C</t>
  </si>
  <si>
    <t>ZD697EE5</t>
  </si>
  <si>
    <t>09D16D3C99</t>
  </si>
  <si>
    <t>6816D47CE</t>
  </si>
  <si>
    <t>Z5316F80B3</t>
  </si>
  <si>
    <t>ZAF172B1B7</t>
  </si>
  <si>
    <t>ZF01768513</t>
  </si>
  <si>
    <t>Z12177FE87</t>
  </si>
  <si>
    <t>Z6717A32A8</t>
  </si>
  <si>
    <t>ZA017A3641</t>
  </si>
  <si>
    <t>ZAF16ED75D</t>
  </si>
  <si>
    <t xml:space="preserve">Fiat tipo tg:rm7g2348 - revisione auto  </t>
  </si>
  <si>
    <t xml:space="preserve">Fornitura gruppo di continuità ups e intervento tecnico con trasferta  </t>
  </si>
  <si>
    <t xml:space="preserve">Acquisto materiale di cancelleria c/o ditta talarico  </t>
  </si>
  <si>
    <t xml:space="preserve">Riparazione impianti audio registrazione aule di udienza  </t>
  </si>
  <si>
    <t xml:space="preserve">Acquisto tipografo cartellette e timbri  </t>
  </si>
  <si>
    <t xml:space="preserve">Fornitura di un impianto di archivio mobile  </t>
  </si>
  <si>
    <t xml:space="preserve">Acquisto carta in formato a4 ed a3 ditta GBR Rossetto Spa tramite m.e.p.a.  </t>
  </si>
  <si>
    <t xml:space="preserve">Acquisto ditta GBR Rossetto srl un kit ripristino cassetta pronto soccorso tramite me.pa.  </t>
  </si>
  <si>
    <t xml:space="preserve">Acquisto cartellette e timbri tipografia luciano crescimone  </t>
  </si>
  <si>
    <t>Acquisto materiale di cancelleria ditta GBR Rossetto Spa</t>
  </si>
  <si>
    <t>Acquisto misuratore di pressione da polso GBR Rossetto Spa</t>
  </si>
  <si>
    <t>Acquisto toner stampanti ditta GBR Rossetto Spa</t>
  </si>
  <si>
    <t xml:space="preserve">Manutenzione veicolo </t>
  </si>
  <si>
    <t xml:space="preserve"> Manutenzione veicolo </t>
  </si>
  <si>
    <t xml:space="preserve"> Acquisto materiale cancelleria </t>
  </si>
  <si>
    <t xml:space="preserve"> Acquisto carta fotocopie </t>
  </si>
  <si>
    <t xml:space="preserve"> Acquisto toner </t>
  </si>
  <si>
    <t xml:space="preserve"> Acquisto materiale igienico-sanitario </t>
  </si>
  <si>
    <t xml:space="preserve"> Acquisto batterie </t>
  </si>
  <si>
    <t xml:space="preserve"> Servizio r.s.p.p. </t>
  </si>
  <si>
    <t xml:space="preserve"> Recupero dati registrazione udienza </t>
  </si>
  <si>
    <t xml:space="preserve"> Riparazione fonoregistratori </t>
  </si>
  <si>
    <t xml:space="preserve">Riparazione fonoregistratori </t>
  </si>
  <si>
    <t xml:space="preserve"> Servizio pulizia settembre - novembre </t>
  </si>
  <si>
    <t xml:space="preserve"> 13/05/2015</t>
  </si>
  <si>
    <t>Z2E11C0250</t>
  </si>
  <si>
    <t>27 GG.</t>
  </si>
  <si>
    <t>19 GG.</t>
  </si>
  <si>
    <t>42 GG.</t>
  </si>
  <si>
    <t>33 GG.</t>
  </si>
  <si>
    <t>54 GG.</t>
  </si>
  <si>
    <t>20 GG.</t>
  </si>
  <si>
    <t>23 GG.</t>
  </si>
  <si>
    <t>22 GG.</t>
  </si>
  <si>
    <t>15 GG.</t>
  </si>
  <si>
    <t>9 GG.</t>
  </si>
  <si>
    <t>8 GG.</t>
  </si>
  <si>
    <t>8 MESI</t>
  </si>
  <si>
    <t>6 MESI</t>
  </si>
  <si>
    <t xml:space="preserve">Importo di aggiudicazione </t>
  </si>
  <si>
    <t>Importo somme liquidate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</si>
</sst>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[$-410]d\ mmmm\ yyyy;@"/>
    <numFmt numFmtId="166" formatCode="_-[$€-2]\ * #,##0.00_-;\-[$€-2]\ * #,##0.00_-;_-[$€-2]\ * &quot;-&quot;??_-;_-@_-"/>
    <numFmt numFmtId="167" formatCode="[$-410]dddd\ d\ mmmm\ yyyy"/>
    <numFmt numFmtId="168" formatCode="d/m/yy;@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&quot;€&quot;\ #,##0.00"/>
    <numFmt numFmtId="174" formatCode="mmm\-yyyy"/>
    <numFmt numFmtId="175" formatCode="_-* #,##0.0_-;\-* #,##0.0_-;_-* &quot;-&quot;??_-;_-@_-"/>
    <numFmt numFmtId="176" formatCode="_-* #,##0_-;\-* 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164" fontId="5" fillId="0" borderId="0" applyFont="0" applyFill="0" applyBorder="0" applyAlignment="0" applyProtection="0"/>
    <xf numFmtId="0" fontId="34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28" borderId="0" applyNumberFormat="0" applyBorder="0" applyAlignment="0" applyProtection="0"/>
    <xf numFmtId="0" fontId="5" fillId="0" borderId="0">
      <alignment/>
      <protection/>
    </xf>
    <xf numFmtId="0" fontId="1" fillId="29" borderId="4" applyNumberFormat="0" applyFont="0" applyAlignment="0" applyProtection="0"/>
    <xf numFmtId="0" fontId="36" fillId="19" borderId="5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3" fontId="4" fillId="0" borderId="10" xfId="46" applyFont="1" applyFill="1" applyBorder="1" applyAlignment="1">
      <alignment horizontal="center" vertical="center" wrapText="1"/>
    </xf>
    <xf numFmtId="0" fontId="4" fillId="0" borderId="10" xfId="46" applyNumberFormat="1" applyFont="1" applyFill="1" applyBorder="1" applyAlignment="1">
      <alignment horizontal="center" vertical="center" wrapText="1"/>
    </xf>
    <xf numFmtId="164" fontId="4" fillId="0" borderId="10" xfId="44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43" fontId="3" fillId="0" borderId="10" xfId="46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43" fontId="3" fillId="0" borderId="10" xfId="46" applyFont="1" applyFill="1" applyBorder="1" applyAlignment="1">
      <alignment vertical="center" wrapText="1"/>
    </xf>
    <xf numFmtId="164" fontId="3" fillId="0" borderId="10" xfId="44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164" fontId="3" fillId="0" borderId="10" xfId="44" applyFont="1" applyFill="1" applyBorder="1" applyAlignment="1">
      <alignment horizontal="center" vertical="center" wrapText="1"/>
    </xf>
    <xf numFmtId="43" fontId="3" fillId="32" borderId="10" xfId="46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4" fontId="3" fillId="0" borderId="10" xfId="44" applyNumberFormat="1" applyFont="1" applyFill="1" applyBorder="1" applyAlignment="1">
      <alignment vertical="center" wrapText="1"/>
    </xf>
    <xf numFmtId="14" fontId="3" fillId="0" borderId="10" xfId="44" applyNumberFormat="1" applyFont="1" applyFill="1" applyBorder="1" applyAlignment="1">
      <alignment horizontal="center" vertical="center" wrapText="1"/>
    </xf>
    <xf numFmtId="43" fontId="3" fillId="0" borderId="10" xfId="49" applyFont="1" applyFill="1" applyBorder="1" applyAlignment="1">
      <alignment vertical="center" wrapText="1"/>
    </xf>
    <xf numFmtId="165" fontId="3" fillId="0" borderId="10" xfId="44" applyNumberFormat="1" applyFont="1" applyFill="1" applyBorder="1" applyAlignment="1">
      <alignment horizontal="center" vertical="center" wrapText="1"/>
    </xf>
    <xf numFmtId="44" fontId="3" fillId="0" borderId="10" xfId="65" applyNumberFormat="1" applyFont="1" applyFill="1" applyBorder="1" applyAlignment="1">
      <alignment vertical="center" wrapText="1"/>
    </xf>
    <xf numFmtId="164" fontId="3" fillId="0" borderId="10" xfId="44" applyFont="1" applyFill="1" applyBorder="1" applyAlignment="1">
      <alignment horizontal="right" vertical="center" wrapText="1"/>
    </xf>
    <xf numFmtId="43" fontId="3" fillId="0" borderId="10" xfId="49" applyFont="1" applyFill="1" applyBorder="1" applyAlignment="1">
      <alignment horizontal="left" vertical="center" wrapText="1"/>
    </xf>
    <xf numFmtId="176" fontId="3" fillId="0" borderId="10" xfId="49" applyNumberFormat="1" applyFont="1" applyFill="1" applyBorder="1" applyAlignment="1">
      <alignment vertical="center" wrapText="1"/>
    </xf>
    <xf numFmtId="164" fontId="3" fillId="0" borderId="0" xfId="44" applyFont="1" applyFill="1" applyBorder="1" applyAlignment="1">
      <alignment vertical="center" wrapText="1"/>
    </xf>
    <xf numFmtId="44" fontId="3" fillId="0" borderId="10" xfId="46" applyNumberFormat="1" applyFont="1" applyFill="1" applyBorder="1" applyAlignment="1">
      <alignment horizontal="right" vertical="center" wrapText="1"/>
    </xf>
    <xf numFmtId="0" fontId="48" fillId="32" borderId="10" xfId="0" applyFont="1" applyFill="1" applyBorder="1" applyAlignment="1">
      <alignment horizontal="left" vertical="center" wrapText="1"/>
    </xf>
    <xf numFmtId="164" fontId="3" fillId="32" borderId="10" xfId="44" applyFont="1" applyFill="1" applyBorder="1" applyAlignment="1">
      <alignment horizontal="center" vertical="center" wrapText="1"/>
    </xf>
    <xf numFmtId="0" fontId="48" fillId="32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3" fontId="3" fillId="0" borderId="0" xfId="46" applyFont="1" applyFill="1" applyBorder="1" applyAlignment="1">
      <alignment vertical="center" wrapText="1"/>
    </xf>
    <xf numFmtId="43" fontId="3" fillId="0" borderId="0" xfId="46" applyFont="1" applyFill="1" applyBorder="1" applyAlignment="1">
      <alignment horizontal="left" vertical="center" wrapText="1"/>
    </xf>
    <xf numFmtId="168" fontId="3" fillId="0" borderId="0" xfId="44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4" fillId="0" borderId="13" xfId="44" applyFont="1" applyFill="1" applyBorder="1" applyAlignment="1">
      <alignment horizontal="center" vertical="center" wrapText="1"/>
    </xf>
    <xf numFmtId="44" fontId="3" fillId="0" borderId="13" xfId="44" applyNumberFormat="1" applyFont="1" applyFill="1" applyBorder="1" applyAlignment="1">
      <alignment vertical="center" wrapText="1"/>
    </xf>
    <xf numFmtId="43" fontId="3" fillId="0" borderId="12" xfId="49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1" fontId="3" fillId="0" borderId="12" xfId="0" applyNumberFormat="1" applyFont="1" applyFill="1" applyBorder="1" applyAlignment="1">
      <alignment horizontal="left" vertical="center"/>
    </xf>
    <xf numFmtId="0" fontId="47" fillId="0" borderId="12" xfId="0" applyFont="1" applyBorder="1" applyAlignment="1">
      <alignment horizontal="left" wrapText="1"/>
    </xf>
    <xf numFmtId="43" fontId="3" fillId="0" borderId="12" xfId="46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wrapText="1"/>
    </xf>
    <xf numFmtId="0" fontId="3" fillId="0" borderId="11" xfId="0" applyFont="1" applyFill="1" applyBorder="1" applyAlignment="1">
      <alignment vertical="center"/>
    </xf>
    <xf numFmtId="43" fontId="3" fillId="32" borderId="11" xfId="46" applyFont="1" applyFill="1" applyBorder="1" applyAlignment="1">
      <alignment horizontal="left" vertical="center" wrapText="1"/>
    </xf>
    <xf numFmtId="164" fontId="3" fillId="32" borderId="11" xfId="44" applyFont="1" applyFill="1" applyBorder="1" applyAlignment="1">
      <alignment horizontal="center" vertical="center" wrapText="1"/>
    </xf>
    <xf numFmtId="14" fontId="3" fillId="0" borderId="11" xfId="44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65" fontId="3" fillId="0" borderId="10" xfId="44" applyNumberFormat="1" applyFont="1" applyFill="1" applyBorder="1" applyAlignment="1">
      <alignment horizontal="center" vertical="center" wrapText="1"/>
    </xf>
    <xf numFmtId="168" fontId="3" fillId="0" borderId="10" xfId="44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68" fontId="4" fillId="0" borderId="10" xfId="44" applyNumberFormat="1" applyFont="1" applyFill="1" applyBorder="1" applyAlignment="1">
      <alignment horizontal="center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2" xfId="48"/>
    <cellStyle name="Migliaia 3" xfId="49"/>
    <cellStyle name="Neutrale" xfId="50"/>
    <cellStyle name="Normale 2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martcig.avcp.it/AVCP-SmartCig/preparaDettaglioComunicazioneOS.action?codDettaglioCarnet=20208668" TargetMode="External" /><Relationship Id="rId2" Type="http://schemas.openxmlformats.org/officeDocument/2006/relationships/hyperlink" Target="https://smartcig.avcp.it/AVCP-SmartCig/preparaDettaglioComunicazioneOS.action?codDettaglioCarnet=20500126" TargetMode="External" /><Relationship Id="rId3" Type="http://schemas.openxmlformats.org/officeDocument/2006/relationships/hyperlink" Target="https://smartcig.avcp.it/AVCP-SmartCig/preparaDettaglioComunicazioneOS.action?codDettaglioCarnet=20584814" TargetMode="External" /><Relationship Id="rId4" Type="http://schemas.openxmlformats.org/officeDocument/2006/relationships/hyperlink" Target="https://smartcig.avcp.it/AVCP-SmartCig/preparaDettaglioComunicazioneOS.action?codDettaglioCarnet=20835861" TargetMode="External" /><Relationship Id="rId5" Type="http://schemas.openxmlformats.org/officeDocument/2006/relationships/hyperlink" Target="https://smartcig.avcp.it/AVCP-SmartCig/preparaDettaglioComunicazioneOS.action?codDettaglioCarnet=21776551" TargetMode="External" /><Relationship Id="rId6" Type="http://schemas.openxmlformats.org/officeDocument/2006/relationships/hyperlink" Target="https://smartcig.avcp.it/AVCP-SmartCig/preparaDettaglioComunicazioneOS.action?codDettaglioCarnet=22607689" TargetMode="External" /><Relationship Id="rId7" Type="http://schemas.openxmlformats.org/officeDocument/2006/relationships/hyperlink" Target="https://smartcig.avcp.it/AVCP-SmartCig/preparaDettaglioComunicazioneOS.action?codDettaglioCarnet=23782344" TargetMode="External" /><Relationship Id="rId8" Type="http://schemas.openxmlformats.org/officeDocument/2006/relationships/hyperlink" Target="https://smartcig.avcp.it/AVCP-SmartCig/preparaDettaglioComunicazioneOS.action?codDettaglioCarnet=23782722" TargetMode="External" /><Relationship Id="rId9" Type="http://schemas.openxmlformats.org/officeDocument/2006/relationships/hyperlink" Target="https://smartcig.avcp.it/AVCP-SmartCig/preparaDettaglioComunicazioneOS.action?codDettaglioCarnet=24271769" TargetMode="External" /><Relationship Id="rId10" Type="http://schemas.openxmlformats.org/officeDocument/2006/relationships/hyperlink" Target="https://smartcig.avcp.it/AVCP-SmartCig/preparaDettaglioComunicazioneOS.action?codDettaglioCarnet=24581046" TargetMode="External" /><Relationship Id="rId11" Type="http://schemas.openxmlformats.org/officeDocument/2006/relationships/hyperlink" Target="https://smartcig.avcp.it/AVCP-SmartCig/preparaDettaglioComunicazioneOS.action?codDettaglioCarnet=24581172" TargetMode="External" /><Relationship Id="rId12" Type="http://schemas.openxmlformats.org/officeDocument/2006/relationships/hyperlink" Target="https://smartcig.avcp.it/AVCP-SmartCig/preparaDettaglioComunicazioneOS.action?codDettaglioCarnet=24581228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2"/>
  <sheetViews>
    <sheetView tabSelected="1" zoomScaleSheetLayoutView="100" workbookViewId="0" topLeftCell="C1">
      <selection activeCell="J4" sqref="J4:J282"/>
    </sheetView>
  </sheetViews>
  <sheetFormatPr defaultColWidth="9.140625" defaultRowHeight="39" customHeight="1"/>
  <cols>
    <col min="1" max="1" width="12.8515625" style="28" bestFit="1" customWidth="1"/>
    <col min="2" max="2" width="27.8515625" style="28" bestFit="1" customWidth="1"/>
    <col min="3" max="3" width="30.8515625" style="29" customWidth="1"/>
    <col min="4" max="4" width="30.57421875" style="30" bestFit="1" customWidth="1"/>
    <col min="5" max="5" width="33.140625" style="30" customWidth="1"/>
    <col min="6" max="6" width="30.57421875" style="30" bestFit="1" customWidth="1"/>
    <col min="7" max="7" width="13.28125" style="23" bestFit="1" customWidth="1"/>
    <col min="8" max="9" width="14.00390625" style="31" bestFit="1" customWidth="1"/>
    <col min="10" max="10" width="18.421875" style="23" customWidth="1"/>
    <col min="11" max="11" width="10.7109375" style="32" bestFit="1" customWidth="1"/>
    <col min="12" max="16384" width="9.140625" style="32" customWidth="1"/>
  </cols>
  <sheetData>
    <row r="1" spans="1:10" ht="23.25" customHeight="1">
      <c r="A1" s="61" t="s">
        <v>8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s="35" customFormat="1" ht="24">
      <c r="A2" s="40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636</v>
      </c>
      <c r="H2" s="64" t="s">
        <v>6</v>
      </c>
      <c r="I2" s="64"/>
      <c r="J2" s="41" t="s">
        <v>637</v>
      </c>
    </row>
    <row r="3" spans="1:10" ht="39" customHeight="1">
      <c r="A3" s="36" t="s">
        <v>57</v>
      </c>
      <c r="B3" s="14" t="s">
        <v>9</v>
      </c>
      <c r="C3" s="8" t="s">
        <v>58</v>
      </c>
      <c r="D3" s="38" t="s">
        <v>549</v>
      </c>
      <c r="E3" s="6" t="s">
        <v>59</v>
      </c>
      <c r="F3" s="6" t="s">
        <v>60</v>
      </c>
      <c r="G3" s="15">
        <f>7716/1.22</f>
        <v>6324.5901639344265</v>
      </c>
      <c r="H3" s="16">
        <v>41772</v>
      </c>
      <c r="I3" s="16">
        <v>42187</v>
      </c>
      <c r="J3" s="42">
        <f>G3</f>
        <v>6324.5901639344265</v>
      </c>
    </row>
    <row r="4" spans="1:10" ht="39" customHeight="1">
      <c r="A4" s="36" t="s">
        <v>56</v>
      </c>
      <c r="B4" s="14" t="s">
        <v>9</v>
      </c>
      <c r="C4" s="8" t="s">
        <v>13</v>
      </c>
      <c r="D4" s="38" t="s">
        <v>550</v>
      </c>
      <c r="E4" s="6" t="s">
        <v>14</v>
      </c>
      <c r="F4" s="6" t="s">
        <v>14</v>
      </c>
      <c r="G4" s="15">
        <f>564.25/1.22</f>
        <v>462.5</v>
      </c>
      <c r="H4" s="16">
        <v>42049</v>
      </c>
      <c r="I4" s="16">
        <v>42289</v>
      </c>
      <c r="J4" s="42">
        <f aca="true" t="shared" si="0" ref="J4:J67">G4</f>
        <v>462.5</v>
      </c>
    </row>
    <row r="5" spans="1:10" ht="39" customHeight="1">
      <c r="A5" s="36" t="s">
        <v>55</v>
      </c>
      <c r="B5" s="14" t="s">
        <v>9</v>
      </c>
      <c r="C5" s="8" t="s">
        <v>16</v>
      </c>
      <c r="D5" s="38" t="s">
        <v>550</v>
      </c>
      <c r="E5" s="6" t="s">
        <v>11</v>
      </c>
      <c r="F5" s="6" t="s">
        <v>11</v>
      </c>
      <c r="G5" s="15">
        <f>3207.01/1.22</f>
        <v>2628.696721311476</v>
      </c>
      <c r="H5" s="16">
        <v>42051</v>
      </c>
      <c r="I5" s="16">
        <v>42094</v>
      </c>
      <c r="J5" s="42">
        <f t="shared" si="0"/>
        <v>2628.696721311476</v>
      </c>
    </row>
    <row r="6" spans="1:10" ht="39" customHeight="1">
      <c r="A6" s="36" t="s">
        <v>52</v>
      </c>
      <c r="B6" s="14" t="s">
        <v>9</v>
      </c>
      <c r="C6" s="8" t="s">
        <v>23</v>
      </c>
      <c r="D6" s="38" t="s">
        <v>550</v>
      </c>
      <c r="E6" s="6" t="s">
        <v>11</v>
      </c>
      <c r="F6" s="6" t="s">
        <v>11</v>
      </c>
      <c r="G6" s="15">
        <f>640.5/1.22</f>
        <v>525</v>
      </c>
      <c r="H6" s="16">
        <v>42080</v>
      </c>
      <c r="I6" s="16">
        <v>42117</v>
      </c>
      <c r="J6" s="42">
        <f t="shared" si="0"/>
        <v>525</v>
      </c>
    </row>
    <row r="7" spans="1:10" ht="39" customHeight="1">
      <c r="A7" s="36" t="s">
        <v>53</v>
      </c>
      <c r="B7" s="14" t="s">
        <v>9</v>
      </c>
      <c r="C7" s="8" t="s">
        <v>16</v>
      </c>
      <c r="D7" s="38" t="s">
        <v>550</v>
      </c>
      <c r="E7" s="6" t="s">
        <v>11</v>
      </c>
      <c r="F7" s="6" t="s">
        <v>11</v>
      </c>
      <c r="G7" s="15">
        <f>3844.49/1.22</f>
        <v>3151.22131147541</v>
      </c>
      <c r="H7" s="16">
        <v>42080</v>
      </c>
      <c r="I7" s="16">
        <v>42117</v>
      </c>
      <c r="J7" s="42">
        <f t="shared" si="0"/>
        <v>3151.22131147541</v>
      </c>
    </row>
    <row r="8" spans="1:10" ht="39" customHeight="1">
      <c r="A8" s="36" t="s">
        <v>54</v>
      </c>
      <c r="B8" s="14" t="s">
        <v>9</v>
      </c>
      <c r="C8" s="8" t="s">
        <v>12</v>
      </c>
      <c r="D8" s="38" t="s">
        <v>550</v>
      </c>
      <c r="E8" s="6" t="s">
        <v>11</v>
      </c>
      <c r="F8" s="6" t="s">
        <v>11</v>
      </c>
      <c r="G8" s="15">
        <f>2683.91/1.22</f>
        <v>2199.9262295081967</v>
      </c>
      <c r="H8" s="16">
        <v>42080</v>
      </c>
      <c r="I8" s="16">
        <v>42117</v>
      </c>
      <c r="J8" s="42">
        <f t="shared" si="0"/>
        <v>2199.9262295081967</v>
      </c>
    </row>
    <row r="9" spans="1:11" ht="39" customHeight="1">
      <c r="A9" s="36" t="s">
        <v>88</v>
      </c>
      <c r="B9" s="14" t="s">
        <v>9</v>
      </c>
      <c r="C9" s="8" t="s">
        <v>89</v>
      </c>
      <c r="D9" s="38" t="s">
        <v>550</v>
      </c>
      <c r="E9" s="6" t="s">
        <v>11</v>
      </c>
      <c r="F9" s="6" t="s">
        <v>11</v>
      </c>
      <c r="G9" s="15">
        <f>170.19/1.22</f>
        <v>139.5</v>
      </c>
      <c r="H9" s="16">
        <v>42089</v>
      </c>
      <c r="I9" s="16">
        <v>42117</v>
      </c>
      <c r="J9" s="42">
        <f t="shared" si="0"/>
        <v>139.5</v>
      </c>
      <c r="K9" s="33"/>
    </row>
    <row r="10" spans="1:10" ht="39" customHeight="1">
      <c r="A10" s="36" t="s">
        <v>48</v>
      </c>
      <c r="B10" s="14" t="s">
        <v>9</v>
      </c>
      <c r="C10" s="8" t="s">
        <v>49</v>
      </c>
      <c r="D10" s="38" t="s">
        <v>550</v>
      </c>
      <c r="E10" s="6" t="s">
        <v>11</v>
      </c>
      <c r="F10" s="6" t="s">
        <v>11</v>
      </c>
      <c r="G10" s="15">
        <f>1629.43/1.22</f>
        <v>1335.5983606557377</v>
      </c>
      <c r="H10" s="16">
        <v>42107</v>
      </c>
      <c r="I10" s="16">
        <v>42186</v>
      </c>
      <c r="J10" s="42">
        <f t="shared" si="0"/>
        <v>1335.5983606557377</v>
      </c>
    </row>
    <row r="11" spans="1:10" ht="39" customHeight="1">
      <c r="A11" s="36" t="s">
        <v>50</v>
      </c>
      <c r="B11" s="14" t="s">
        <v>9</v>
      </c>
      <c r="C11" s="8" t="s">
        <v>51</v>
      </c>
      <c r="D11" s="38" t="s">
        <v>550</v>
      </c>
      <c r="E11" s="6" t="s">
        <v>11</v>
      </c>
      <c r="F11" s="6" t="s">
        <v>11</v>
      </c>
      <c r="G11" s="15">
        <f>2029.34/1.22</f>
        <v>1663.3934426229507</v>
      </c>
      <c r="H11" s="16">
        <v>42107</v>
      </c>
      <c r="I11" s="16">
        <v>42206</v>
      </c>
      <c r="J11" s="42">
        <f t="shared" si="0"/>
        <v>1663.3934426229507</v>
      </c>
    </row>
    <row r="12" spans="1:10" ht="39" customHeight="1">
      <c r="A12" s="36" t="s">
        <v>46</v>
      </c>
      <c r="B12" s="14" t="s">
        <v>9</v>
      </c>
      <c r="C12" s="8" t="s">
        <v>47</v>
      </c>
      <c r="D12" s="38" t="s">
        <v>550</v>
      </c>
      <c r="E12" s="6" t="s">
        <v>11</v>
      </c>
      <c r="F12" s="6" t="s">
        <v>11</v>
      </c>
      <c r="G12" s="15">
        <f>902.44/1.22</f>
        <v>739.704918032787</v>
      </c>
      <c r="H12" s="16">
        <v>42107</v>
      </c>
      <c r="I12" s="16">
        <v>42170</v>
      </c>
      <c r="J12" s="42">
        <f t="shared" si="0"/>
        <v>739.704918032787</v>
      </c>
    </row>
    <row r="13" spans="1:10" ht="39" customHeight="1">
      <c r="A13" s="36" t="s">
        <v>42</v>
      </c>
      <c r="B13" s="14" t="s">
        <v>9</v>
      </c>
      <c r="C13" s="8" t="s">
        <v>43</v>
      </c>
      <c r="D13" s="38" t="s">
        <v>550</v>
      </c>
      <c r="E13" s="6" t="s">
        <v>14</v>
      </c>
      <c r="F13" s="6" t="s">
        <v>14</v>
      </c>
      <c r="G13" s="15">
        <f>463.6/1.22</f>
        <v>380</v>
      </c>
      <c r="H13" s="16">
        <v>42117</v>
      </c>
      <c r="I13" s="16">
        <v>42188</v>
      </c>
      <c r="J13" s="42">
        <f t="shared" si="0"/>
        <v>380</v>
      </c>
    </row>
    <row r="14" spans="1:10" ht="39" customHeight="1">
      <c r="A14" s="36" t="s">
        <v>44</v>
      </c>
      <c r="B14" s="14" t="s">
        <v>9</v>
      </c>
      <c r="C14" s="8" t="s">
        <v>45</v>
      </c>
      <c r="D14" s="38" t="s">
        <v>550</v>
      </c>
      <c r="E14" s="6" t="s">
        <v>11</v>
      </c>
      <c r="F14" s="6" t="s">
        <v>11</v>
      </c>
      <c r="G14" s="15">
        <f>292.8/1.22</f>
        <v>240.00000000000003</v>
      </c>
      <c r="H14" s="16">
        <v>42117</v>
      </c>
      <c r="I14" s="16">
        <v>42188</v>
      </c>
      <c r="J14" s="42">
        <f t="shared" si="0"/>
        <v>240.00000000000003</v>
      </c>
    </row>
    <row r="15" spans="1:10" ht="39" customHeight="1">
      <c r="A15" s="36" t="s">
        <v>41</v>
      </c>
      <c r="B15" s="14" t="s">
        <v>9</v>
      </c>
      <c r="C15" s="8" t="s">
        <v>13</v>
      </c>
      <c r="D15" s="38" t="s">
        <v>550</v>
      </c>
      <c r="E15" s="6" t="s">
        <v>14</v>
      </c>
      <c r="F15" s="6" t="s">
        <v>14</v>
      </c>
      <c r="G15" s="15">
        <f>457.5/1.22</f>
        <v>375</v>
      </c>
      <c r="H15" s="16">
        <v>42117</v>
      </c>
      <c r="I15" s="16">
        <v>42304</v>
      </c>
      <c r="J15" s="42">
        <f t="shared" si="0"/>
        <v>375</v>
      </c>
    </row>
    <row r="16" spans="1:11" ht="39" customHeight="1">
      <c r="A16" s="36" t="s">
        <v>37</v>
      </c>
      <c r="B16" s="14" t="s">
        <v>9</v>
      </c>
      <c r="C16" s="8" t="s">
        <v>38</v>
      </c>
      <c r="D16" s="38" t="s">
        <v>550</v>
      </c>
      <c r="E16" s="6" t="s">
        <v>11</v>
      </c>
      <c r="F16" s="6" t="s">
        <v>11</v>
      </c>
      <c r="G16" s="15">
        <f>240.03/1.22</f>
        <v>196.74590163934425</v>
      </c>
      <c r="H16" s="16">
        <v>42124</v>
      </c>
      <c r="I16" s="16">
        <v>42167</v>
      </c>
      <c r="J16" s="42">
        <f t="shared" si="0"/>
        <v>196.74590163934425</v>
      </c>
      <c r="K16" s="33"/>
    </row>
    <row r="17" spans="1:10" ht="39" customHeight="1">
      <c r="A17" s="36" t="s">
        <v>39</v>
      </c>
      <c r="B17" s="14" t="s">
        <v>9</v>
      </c>
      <c r="C17" s="8" t="s">
        <v>40</v>
      </c>
      <c r="D17" s="38" t="s">
        <v>550</v>
      </c>
      <c r="E17" s="6" t="s">
        <v>11</v>
      </c>
      <c r="F17" s="6" t="s">
        <v>11</v>
      </c>
      <c r="G17" s="15">
        <f>1067.5/1.22</f>
        <v>875</v>
      </c>
      <c r="H17" s="16">
        <v>42124</v>
      </c>
      <c r="I17" s="16">
        <v>42167</v>
      </c>
      <c r="J17" s="42">
        <f t="shared" si="0"/>
        <v>875</v>
      </c>
    </row>
    <row r="18" spans="1:11" ht="39" customHeight="1">
      <c r="A18" s="36" t="s">
        <v>35</v>
      </c>
      <c r="B18" s="14" t="s">
        <v>9</v>
      </c>
      <c r="C18" s="8" t="s">
        <v>12</v>
      </c>
      <c r="D18" s="38" t="s">
        <v>550</v>
      </c>
      <c r="E18" s="6" t="s">
        <v>11</v>
      </c>
      <c r="F18" s="6" t="s">
        <v>11</v>
      </c>
      <c r="G18" s="15">
        <f>620.73/1.22</f>
        <v>508.79508196721315</v>
      </c>
      <c r="H18" s="16">
        <v>42143</v>
      </c>
      <c r="I18" s="16">
        <v>42186</v>
      </c>
      <c r="J18" s="42">
        <f t="shared" si="0"/>
        <v>508.79508196721315</v>
      </c>
      <c r="K18" s="33"/>
    </row>
    <row r="19" spans="1:11" ht="39" customHeight="1">
      <c r="A19" s="36" t="s">
        <v>36</v>
      </c>
      <c r="B19" s="14" t="s">
        <v>9</v>
      </c>
      <c r="C19" s="8" t="s">
        <v>13</v>
      </c>
      <c r="D19" s="38" t="s">
        <v>550</v>
      </c>
      <c r="E19" s="6" t="s">
        <v>14</v>
      </c>
      <c r="F19" s="6" t="s">
        <v>14</v>
      </c>
      <c r="G19" s="15">
        <f>283.65/1.22</f>
        <v>232.5</v>
      </c>
      <c r="H19" s="16">
        <v>42143</v>
      </c>
      <c r="I19" s="16">
        <v>42185</v>
      </c>
      <c r="J19" s="42">
        <f t="shared" si="0"/>
        <v>232.5</v>
      </c>
      <c r="K19" s="33"/>
    </row>
    <row r="20" spans="1:11" ht="39" customHeight="1">
      <c r="A20" s="36" t="s">
        <v>33</v>
      </c>
      <c r="B20" s="14" t="s">
        <v>9</v>
      </c>
      <c r="C20" s="8" t="s">
        <v>34</v>
      </c>
      <c r="D20" s="38" t="s">
        <v>550</v>
      </c>
      <c r="E20" s="6" t="s">
        <v>11</v>
      </c>
      <c r="F20" s="6" t="s">
        <v>11</v>
      </c>
      <c r="G20" s="15">
        <f>829.6/1.22</f>
        <v>680</v>
      </c>
      <c r="H20" s="16">
        <v>42150</v>
      </c>
      <c r="I20" s="16">
        <v>42185</v>
      </c>
      <c r="J20" s="42">
        <f t="shared" si="0"/>
        <v>680</v>
      </c>
      <c r="K20" s="33"/>
    </row>
    <row r="21" spans="1:10" ht="39" customHeight="1">
      <c r="A21" s="36" t="s">
        <v>31</v>
      </c>
      <c r="B21" s="14" t="s">
        <v>9</v>
      </c>
      <c r="C21" s="8" t="s">
        <v>10</v>
      </c>
      <c r="D21" s="38" t="s">
        <v>550</v>
      </c>
      <c r="E21" s="6" t="s">
        <v>11</v>
      </c>
      <c r="F21" s="6" t="s">
        <v>11</v>
      </c>
      <c r="G21" s="15">
        <f>1044.63/1.22</f>
        <v>856.2540983606558</v>
      </c>
      <c r="H21" s="16">
        <v>42179</v>
      </c>
      <c r="I21" s="16">
        <v>42199</v>
      </c>
      <c r="J21" s="42">
        <f t="shared" si="0"/>
        <v>856.2540983606558</v>
      </c>
    </row>
    <row r="22" spans="1:11" ht="39" customHeight="1">
      <c r="A22" s="36" t="s">
        <v>32</v>
      </c>
      <c r="B22" s="14" t="s">
        <v>9</v>
      </c>
      <c r="C22" s="8" t="s">
        <v>13</v>
      </c>
      <c r="D22" s="38" t="s">
        <v>550</v>
      </c>
      <c r="E22" s="6" t="s">
        <v>14</v>
      </c>
      <c r="F22" s="6" t="s">
        <v>14</v>
      </c>
      <c r="G22" s="15">
        <f>97.6/1.22</f>
        <v>80</v>
      </c>
      <c r="H22" s="16">
        <v>42179</v>
      </c>
      <c r="I22" s="16">
        <v>42304</v>
      </c>
      <c r="J22" s="42">
        <f t="shared" si="0"/>
        <v>80</v>
      </c>
      <c r="K22" s="33"/>
    </row>
    <row r="23" spans="1:10" ht="39" customHeight="1">
      <c r="A23" s="36" t="s">
        <v>61</v>
      </c>
      <c r="B23" s="14" t="s">
        <v>9</v>
      </c>
      <c r="C23" s="8" t="s">
        <v>62</v>
      </c>
      <c r="D23" s="38" t="s">
        <v>551</v>
      </c>
      <c r="E23" s="6" t="s">
        <v>63</v>
      </c>
      <c r="F23" s="6" t="s">
        <v>64</v>
      </c>
      <c r="G23" s="15">
        <f>5000/1.22</f>
        <v>4098.360655737705</v>
      </c>
      <c r="H23" s="16">
        <v>42191</v>
      </c>
      <c r="I23" s="16">
        <v>42347</v>
      </c>
      <c r="J23" s="42">
        <f t="shared" si="0"/>
        <v>4098.360655737705</v>
      </c>
    </row>
    <row r="24" spans="1:10" ht="39" customHeight="1">
      <c r="A24" s="36" t="s">
        <v>30</v>
      </c>
      <c r="B24" s="14" t="s">
        <v>9</v>
      </c>
      <c r="C24" s="8" t="s">
        <v>16</v>
      </c>
      <c r="D24" s="38" t="s">
        <v>550</v>
      </c>
      <c r="E24" s="6" t="s">
        <v>11</v>
      </c>
      <c r="F24" s="6" t="s">
        <v>11</v>
      </c>
      <c r="G24" s="15">
        <f>2643.56/1.22</f>
        <v>2166.8524590163934</v>
      </c>
      <c r="H24" s="16">
        <v>42254</v>
      </c>
      <c r="I24" s="16">
        <v>42289</v>
      </c>
      <c r="J24" s="42">
        <f t="shared" si="0"/>
        <v>2166.8524590163934</v>
      </c>
    </row>
    <row r="25" spans="1:10" ht="39" customHeight="1">
      <c r="A25" s="36" t="s">
        <v>28</v>
      </c>
      <c r="B25" s="14" t="s">
        <v>9</v>
      </c>
      <c r="C25" s="8" t="s">
        <v>29</v>
      </c>
      <c r="D25" s="38" t="s">
        <v>550</v>
      </c>
      <c r="E25" s="6" t="s">
        <v>11</v>
      </c>
      <c r="F25" s="6" t="s">
        <v>11</v>
      </c>
      <c r="G25" s="15">
        <f>2292.38/1.22</f>
        <v>1879.0000000000002</v>
      </c>
      <c r="H25" s="16">
        <v>42268</v>
      </c>
      <c r="I25" s="16">
        <v>42317</v>
      </c>
      <c r="J25" s="42">
        <f t="shared" si="0"/>
        <v>1879.0000000000002</v>
      </c>
    </row>
    <row r="26" spans="1:10" ht="39" customHeight="1">
      <c r="A26" s="36" t="s">
        <v>27</v>
      </c>
      <c r="B26" s="14" t="s">
        <v>9</v>
      </c>
      <c r="C26" s="8" t="s">
        <v>13</v>
      </c>
      <c r="D26" s="38" t="s">
        <v>550</v>
      </c>
      <c r="E26" s="6" t="s">
        <v>14</v>
      </c>
      <c r="F26" s="6" t="s">
        <v>14</v>
      </c>
      <c r="G26" s="15">
        <f>1782.42/1.22</f>
        <v>1461</v>
      </c>
      <c r="H26" s="16">
        <v>42287</v>
      </c>
      <c r="I26" s="16">
        <v>42354</v>
      </c>
      <c r="J26" s="42">
        <f t="shared" si="0"/>
        <v>1461</v>
      </c>
    </row>
    <row r="27" spans="1:10" ht="39" customHeight="1">
      <c r="A27" s="36" t="s">
        <v>26</v>
      </c>
      <c r="B27" s="14" t="s">
        <v>9</v>
      </c>
      <c r="C27" s="8" t="s">
        <v>13</v>
      </c>
      <c r="D27" s="38" t="s">
        <v>550</v>
      </c>
      <c r="E27" s="6" t="s">
        <v>14</v>
      </c>
      <c r="F27" s="6" t="s">
        <v>14</v>
      </c>
      <c r="G27" s="15">
        <f>244/1.22</f>
        <v>200</v>
      </c>
      <c r="H27" s="16">
        <v>42287</v>
      </c>
      <c r="I27" s="16">
        <v>42312</v>
      </c>
      <c r="J27" s="42">
        <f t="shared" si="0"/>
        <v>200</v>
      </c>
    </row>
    <row r="28" spans="1:10" ht="39" customHeight="1">
      <c r="A28" s="36" t="s">
        <v>90</v>
      </c>
      <c r="B28" s="14" t="s">
        <v>9</v>
      </c>
      <c r="C28" s="8" t="s">
        <v>17</v>
      </c>
      <c r="D28" s="38" t="s">
        <v>550</v>
      </c>
      <c r="E28" s="6" t="s">
        <v>14</v>
      </c>
      <c r="F28" s="6" t="s">
        <v>14</v>
      </c>
      <c r="G28" s="15">
        <f>225.7/1.22</f>
        <v>185</v>
      </c>
      <c r="H28" s="16">
        <v>42287</v>
      </c>
      <c r="I28" s="16">
        <v>42354</v>
      </c>
      <c r="J28" s="42">
        <f t="shared" si="0"/>
        <v>185</v>
      </c>
    </row>
    <row r="29" spans="1:10" ht="39" customHeight="1">
      <c r="A29" s="36" t="s">
        <v>24</v>
      </c>
      <c r="B29" s="14" t="s">
        <v>9</v>
      </c>
      <c r="C29" s="8" t="s">
        <v>25</v>
      </c>
      <c r="D29" s="38" t="s">
        <v>550</v>
      </c>
      <c r="E29" s="6" t="s">
        <v>11</v>
      </c>
      <c r="F29" s="6" t="s">
        <v>11</v>
      </c>
      <c r="G29" s="15">
        <f>6252.48/1.22</f>
        <v>5124.983606557377</v>
      </c>
      <c r="H29" s="16">
        <v>42289</v>
      </c>
      <c r="I29" s="16">
        <v>42361</v>
      </c>
      <c r="J29" s="42">
        <f t="shared" si="0"/>
        <v>5124.983606557377</v>
      </c>
    </row>
    <row r="30" spans="1:10" ht="39" customHeight="1">
      <c r="A30" s="36" t="s">
        <v>22</v>
      </c>
      <c r="B30" s="14" t="s">
        <v>9</v>
      </c>
      <c r="C30" s="8" t="s">
        <v>23</v>
      </c>
      <c r="D30" s="38" t="s">
        <v>550</v>
      </c>
      <c r="E30" s="6" t="s">
        <v>11</v>
      </c>
      <c r="F30" s="6" t="s">
        <v>11</v>
      </c>
      <c r="G30" s="15">
        <f>414.8/1.22</f>
        <v>340</v>
      </c>
      <c r="H30" s="16">
        <v>42289</v>
      </c>
      <c r="I30" s="16">
        <v>42312</v>
      </c>
      <c r="J30" s="42">
        <f t="shared" si="0"/>
        <v>340</v>
      </c>
    </row>
    <row r="31" spans="1:10" ht="39" customHeight="1">
      <c r="A31" s="36" t="s">
        <v>21</v>
      </c>
      <c r="B31" s="14" t="s">
        <v>9</v>
      </c>
      <c r="C31" s="8" t="s">
        <v>12</v>
      </c>
      <c r="D31" s="38" t="s">
        <v>550</v>
      </c>
      <c r="E31" s="6" t="s">
        <v>11</v>
      </c>
      <c r="F31" s="6" t="s">
        <v>11</v>
      </c>
      <c r="G31" s="15">
        <f>1305.89/1.22</f>
        <v>1070.4016393442623</v>
      </c>
      <c r="H31" s="16">
        <v>42289</v>
      </c>
      <c r="I31" s="16">
        <v>42347</v>
      </c>
      <c r="J31" s="42">
        <f t="shared" si="0"/>
        <v>1070.4016393442623</v>
      </c>
    </row>
    <row r="32" spans="1:10" ht="39" customHeight="1">
      <c r="A32" s="36" t="s">
        <v>20</v>
      </c>
      <c r="B32" s="14" t="s">
        <v>9</v>
      </c>
      <c r="C32" s="8" t="s">
        <v>13</v>
      </c>
      <c r="D32" s="38" t="s">
        <v>550</v>
      </c>
      <c r="E32" s="6" t="s">
        <v>14</v>
      </c>
      <c r="F32" s="6" t="s">
        <v>14</v>
      </c>
      <c r="G32" s="15">
        <f>244/1.22</f>
        <v>200</v>
      </c>
      <c r="H32" s="16">
        <v>42308</v>
      </c>
      <c r="I32" s="16">
        <v>42366</v>
      </c>
      <c r="J32" s="42">
        <f t="shared" si="0"/>
        <v>200</v>
      </c>
    </row>
    <row r="33" spans="1:10" ht="39" customHeight="1">
      <c r="A33" s="36" t="s">
        <v>18</v>
      </c>
      <c r="B33" s="14" t="s">
        <v>9</v>
      </c>
      <c r="C33" s="8" t="s">
        <v>12</v>
      </c>
      <c r="D33" s="38" t="s">
        <v>550</v>
      </c>
      <c r="E33" s="6" t="s">
        <v>11</v>
      </c>
      <c r="F33" s="6" t="s">
        <v>11</v>
      </c>
      <c r="G33" s="15">
        <f>671.98/1.22</f>
        <v>550.8032786885246</v>
      </c>
      <c r="H33" s="16">
        <v>42310</v>
      </c>
      <c r="I33" s="16">
        <v>42347</v>
      </c>
      <c r="J33" s="42">
        <f t="shared" si="0"/>
        <v>550.8032786885246</v>
      </c>
    </row>
    <row r="34" spans="1:10" ht="39" customHeight="1">
      <c r="A34" s="36" t="s">
        <v>19</v>
      </c>
      <c r="B34" s="14" t="s">
        <v>9</v>
      </c>
      <c r="C34" s="8" t="s">
        <v>15</v>
      </c>
      <c r="D34" s="38" t="s">
        <v>550</v>
      </c>
      <c r="E34" s="6" t="s">
        <v>11</v>
      </c>
      <c r="F34" s="6" t="s">
        <v>11</v>
      </c>
      <c r="G34" s="15">
        <f>1795.92/1.22</f>
        <v>1472.065573770492</v>
      </c>
      <c r="H34" s="16">
        <v>42310</v>
      </c>
      <c r="I34" s="16">
        <v>42347</v>
      </c>
      <c r="J34" s="42">
        <f t="shared" si="0"/>
        <v>1472.065573770492</v>
      </c>
    </row>
    <row r="35" spans="1:10" ht="39" customHeight="1">
      <c r="A35" s="36" t="s">
        <v>95</v>
      </c>
      <c r="B35" s="14" t="s">
        <v>9</v>
      </c>
      <c r="C35" s="8" t="s">
        <v>12</v>
      </c>
      <c r="D35" s="38" t="s">
        <v>550</v>
      </c>
      <c r="E35" s="6" t="s">
        <v>11</v>
      </c>
      <c r="F35" s="6" t="s">
        <v>11</v>
      </c>
      <c r="G35" s="15">
        <f>3545.77/1.22</f>
        <v>2906.3688524590166</v>
      </c>
      <c r="H35" s="16">
        <v>42310</v>
      </c>
      <c r="I35" s="16">
        <v>42354</v>
      </c>
      <c r="J35" s="42">
        <f t="shared" si="0"/>
        <v>2906.3688524590166</v>
      </c>
    </row>
    <row r="36" spans="1:10" ht="39" customHeight="1">
      <c r="A36" s="36" t="s">
        <v>92</v>
      </c>
      <c r="B36" s="14" t="s">
        <v>9</v>
      </c>
      <c r="C36" s="8" t="s">
        <v>12</v>
      </c>
      <c r="D36" s="38" t="s">
        <v>550</v>
      </c>
      <c r="E36" s="6" t="s">
        <v>11</v>
      </c>
      <c r="F36" s="6" t="s">
        <v>11</v>
      </c>
      <c r="G36" s="15">
        <f>2381.02/1.22</f>
        <v>1951.655737704918</v>
      </c>
      <c r="H36" s="16">
        <v>42324</v>
      </c>
      <c r="I36" s="16">
        <v>42354</v>
      </c>
      <c r="J36" s="42">
        <f t="shared" si="0"/>
        <v>1951.655737704918</v>
      </c>
    </row>
    <row r="37" spans="1:10" ht="39" customHeight="1">
      <c r="A37" s="36" t="s">
        <v>93</v>
      </c>
      <c r="B37" s="14" t="s">
        <v>9</v>
      </c>
      <c r="C37" s="8" t="s">
        <v>15</v>
      </c>
      <c r="D37" s="38" t="s">
        <v>550</v>
      </c>
      <c r="E37" s="6" t="s">
        <v>11</v>
      </c>
      <c r="F37" s="6" t="s">
        <v>11</v>
      </c>
      <c r="G37" s="15">
        <f>2231.38/1.22</f>
        <v>1829.0000000000002</v>
      </c>
      <c r="H37" s="16">
        <v>42324</v>
      </c>
      <c r="I37" s="16">
        <v>42354</v>
      </c>
      <c r="J37" s="42">
        <f t="shared" si="0"/>
        <v>1829.0000000000002</v>
      </c>
    </row>
    <row r="38" spans="1:10" ht="39" customHeight="1">
      <c r="A38" s="36" t="s">
        <v>94</v>
      </c>
      <c r="B38" s="14" t="s">
        <v>9</v>
      </c>
      <c r="C38" s="8" t="s">
        <v>16</v>
      </c>
      <c r="D38" s="38" t="s">
        <v>550</v>
      </c>
      <c r="E38" s="6" t="s">
        <v>11</v>
      </c>
      <c r="F38" s="6" t="s">
        <v>11</v>
      </c>
      <c r="G38" s="15">
        <f>3223.04/1.22</f>
        <v>2641.8360655737706</v>
      </c>
      <c r="H38" s="16">
        <v>42324</v>
      </c>
      <c r="I38" s="16">
        <v>42355</v>
      </c>
      <c r="J38" s="42">
        <f t="shared" si="0"/>
        <v>2641.8360655737706</v>
      </c>
    </row>
    <row r="39" spans="1:10" ht="39" customHeight="1">
      <c r="A39" s="36" t="s">
        <v>91</v>
      </c>
      <c r="B39" s="14" t="s">
        <v>9</v>
      </c>
      <c r="C39" s="8" t="s">
        <v>10</v>
      </c>
      <c r="D39" s="38" t="s">
        <v>550</v>
      </c>
      <c r="E39" s="6" t="s">
        <v>11</v>
      </c>
      <c r="F39" s="6" t="s">
        <v>11</v>
      </c>
      <c r="G39" s="15">
        <f>1987.68/1.22</f>
        <v>1629.2459016393443</v>
      </c>
      <c r="H39" s="16">
        <v>42349</v>
      </c>
      <c r="I39" s="16">
        <v>42360</v>
      </c>
      <c r="J39" s="42">
        <f t="shared" si="0"/>
        <v>1629.2459016393443</v>
      </c>
    </row>
    <row r="40" spans="1:10" ht="39" customHeight="1">
      <c r="A40" s="36" t="s">
        <v>479</v>
      </c>
      <c r="B40" s="14" t="s">
        <v>9</v>
      </c>
      <c r="C40" s="8" t="s">
        <v>480</v>
      </c>
      <c r="D40" s="38" t="s">
        <v>552</v>
      </c>
      <c r="E40" s="6" t="s">
        <v>481</v>
      </c>
      <c r="F40" s="6" t="s">
        <v>481</v>
      </c>
      <c r="G40" s="15">
        <v>15.27</v>
      </c>
      <c r="H40" s="16">
        <v>42076</v>
      </c>
      <c r="I40" s="16">
        <v>42115</v>
      </c>
      <c r="J40" s="42">
        <f t="shared" si="0"/>
        <v>15.27</v>
      </c>
    </row>
    <row r="41" spans="1:10" ht="39" customHeight="1">
      <c r="A41" s="36" t="s">
        <v>482</v>
      </c>
      <c r="B41" s="14" t="s">
        <v>9</v>
      </c>
      <c r="C41" s="8" t="s">
        <v>480</v>
      </c>
      <c r="D41" s="38" t="s">
        <v>552</v>
      </c>
      <c r="E41" s="6" t="s">
        <v>481</v>
      </c>
      <c r="F41" s="6" t="s">
        <v>481</v>
      </c>
      <c r="G41" s="15">
        <v>15.27</v>
      </c>
      <c r="H41" s="16">
        <v>42076</v>
      </c>
      <c r="I41" s="16">
        <v>42115</v>
      </c>
      <c r="J41" s="42">
        <f t="shared" si="0"/>
        <v>15.27</v>
      </c>
    </row>
    <row r="42" spans="1:10" ht="39" customHeight="1">
      <c r="A42" s="36" t="s">
        <v>483</v>
      </c>
      <c r="B42" s="14" t="s">
        <v>9</v>
      </c>
      <c r="C42" s="8" t="s">
        <v>484</v>
      </c>
      <c r="D42" s="38" t="s">
        <v>552</v>
      </c>
      <c r="E42" s="6" t="s">
        <v>481</v>
      </c>
      <c r="F42" s="6" t="s">
        <v>481</v>
      </c>
      <c r="G42" s="15">
        <v>54</v>
      </c>
      <c r="H42" s="16">
        <v>42185</v>
      </c>
      <c r="I42" s="16">
        <v>42205</v>
      </c>
      <c r="J42" s="42">
        <f t="shared" si="0"/>
        <v>54</v>
      </c>
    </row>
    <row r="43" spans="1:10" ht="39" customHeight="1">
      <c r="A43" s="36" t="s">
        <v>485</v>
      </c>
      <c r="B43" s="14" t="s">
        <v>9</v>
      </c>
      <c r="C43" s="8" t="s">
        <v>484</v>
      </c>
      <c r="D43" s="38" t="s">
        <v>552</v>
      </c>
      <c r="E43" s="6" t="s">
        <v>481</v>
      </c>
      <c r="F43" s="6" t="s">
        <v>481</v>
      </c>
      <c r="G43" s="15">
        <v>54</v>
      </c>
      <c r="H43" s="16">
        <v>42205</v>
      </c>
      <c r="I43" s="16">
        <v>42212</v>
      </c>
      <c r="J43" s="42">
        <f t="shared" si="0"/>
        <v>54</v>
      </c>
    </row>
    <row r="44" spans="1:10" ht="39" customHeight="1">
      <c r="A44" s="36" t="s">
        <v>486</v>
      </c>
      <c r="B44" s="14" t="s">
        <v>9</v>
      </c>
      <c r="C44" s="8" t="s">
        <v>487</v>
      </c>
      <c r="D44" s="38" t="s">
        <v>553</v>
      </c>
      <c r="E44" s="6" t="s">
        <v>488</v>
      </c>
      <c r="F44" s="6" t="s">
        <v>488</v>
      </c>
      <c r="G44" s="15">
        <v>7953.07</v>
      </c>
      <c r="H44" s="16">
        <v>42180</v>
      </c>
      <c r="I44" s="16">
        <v>42220</v>
      </c>
      <c r="J44" s="42">
        <f t="shared" si="0"/>
        <v>7953.07</v>
      </c>
    </row>
    <row r="45" spans="1:10" ht="39" customHeight="1">
      <c r="A45" s="36" t="s">
        <v>489</v>
      </c>
      <c r="B45" s="14" t="s">
        <v>9</v>
      </c>
      <c r="C45" s="8" t="s">
        <v>487</v>
      </c>
      <c r="D45" s="38" t="s">
        <v>553</v>
      </c>
      <c r="E45" s="6" t="s">
        <v>488</v>
      </c>
      <c r="F45" s="6" t="s">
        <v>488</v>
      </c>
      <c r="G45" s="15">
        <v>6955.59</v>
      </c>
      <c r="H45" s="16">
        <v>42276</v>
      </c>
      <c r="I45" s="16">
        <v>42279</v>
      </c>
      <c r="J45" s="42">
        <f t="shared" si="0"/>
        <v>6955.59</v>
      </c>
    </row>
    <row r="46" spans="1:10" ht="39" customHeight="1">
      <c r="A46" s="36" t="s">
        <v>490</v>
      </c>
      <c r="B46" s="14" t="s">
        <v>9</v>
      </c>
      <c r="C46" s="8" t="s">
        <v>480</v>
      </c>
      <c r="D46" s="38" t="s">
        <v>552</v>
      </c>
      <c r="E46" s="6" t="s">
        <v>481</v>
      </c>
      <c r="F46" s="6" t="s">
        <v>481</v>
      </c>
      <c r="G46" s="15">
        <v>15</v>
      </c>
      <c r="H46" s="16">
        <v>42328</v>
      </c>
      <c r="I46" s="16">
        <v>38707</v>
      </c>
      <c r="J46" s="42">
        <f t="shared" si="0"/>
        <v>15</v>
      </c>
    </row>
    <row r="47" spans="1:10" ht="39" customHeight="1">
      <c r="A47" s="36" t="s">
        <v>492</v>
      </c>
      <c r="B47" s="14" t="s">
        <v>9</v>
      </c>
      <c r="C47" s="8" t="s">
        <v>491</v>
      </c>
      <c r="D47" s="38" t="s">
        <v>552</v>
      </c>
      <c r="E47" s="6" t="s">
        <v>493</v>
      </c>
      <c r="F47" s="6" t="s">
        <v>493</v>
      </c>
      <c r="G47" s="15">
        <v>148.56</v>
      </c>
      <c r="H47" s="16">
        <v>42033</v>
      </c>
      <c r="I47" s="16">
        <v>42167</v>
      </c>
      <c r="J47" s="42">
        <f t="shared" si="0"/>
        <v>148.56</v>
      </c>
    </row>
    <row r="48" spans="1:10" ht="39" customHeight="1">
      <c r="A48" s="36" t="s">
        <v>494</v>
      </c>
      <c r="B48" s="14" t="s">
        <v>9</v>
      </c>
      <c r="C48" s="8" t="s">
        <v>495</v>
      </c>
      <c r="D48" s="38" t="s">
        <v>552</v>
      </c>
      <c r="E48" s="6" t="s">
        <v>493</v>
      </c>
      <c r="F48" s="6" t="s">
        <v>493</v>
      </c>
      <c r="G48" s="15">
        <v>565</v>
      </c>
      <c r="H48" s="16">
        <v>41982</v>
      </c>
      <c r="I48" s="16">
        <v>42166</v>
      </c>
      <c r="J48" s="42">
        <f t="shared" si="0"/>
        <v>565</v>
      </c>
    </row>
    <row r="49" spans="1:10" ht="39" customHeight="1">
      <c r="A49" s="36" t="s">
        <v>496</v>
      </c>
      <c r="B49" s="14" t="s">
        <v>9</v>
      </c>
      <c r="C49" s="8" t="s">
        <v>495</v>
      </c>
      <c r="D49" s="38" t="s">
        <v>552</v>
      </c>
      <c r="E49" s="6" t="s">
        <v>493</v>
      </c>
      <c r="F49" s="6" t="s">
        <v>493</v>
      </c>
      <c r="G49" s="15">
        <v>2005.22</v>
      </c>
      <c r="H49" s="16">
        <v>41975</v>
      </c>
      <c r="I49" s="16">
        <v>42166</v>
      </c>
      <c r="J49" s="42">
        <f t="shared" si="0"/>
        <v>2005.22</v>
      </c>
    </row>
    <row r="50" spans="1:10" ht="39" customHeight="1">
      <c r="A50" s="36" t="s">
        <v>497</v>
      </c>
      <c r="B50" s="14" t="s">
        <v>9</v>
      </c>
      <c r="C50" s="8" t="s">
        <v>498</v>
      </c>
      <c r="D50" s="38" t="s">
        <v>552</v>
      </c>
      <c r="E50" s="6" t="s">
        <v>493</v>
      </c>
      <c r="F50" s="6" t="s">
        <v>493</v>
      </c>
      <c r="G50" s="15">
        <v>68.82</v>
      </c>
      <c r="H50" s="16">
        <v>41975</v>
      </c>
      <c r="I50" s="16">
        <v>42166</v>
      </c>
      <c r="J50" s="42">
        <f t="shared" si="0"/>
        <v>68.82</v>
      </c>
    </row>
    <row r="51" spans="1:10" ht="39" customHeight="1">
      <c r="A51" s="36" t="s">
        <v>499</v>
      </c>
      <c r="B51" s="14" t="s">
        <v>9</v>
      </c>
      <c r="C51" s="8" t="s">
        <v>495</v>
      </c>
      <c r="D51" s="38" t="s">
        <v>552</v>
      </c>
      <c r="E51" s="6" t="s">
        <v>500</v>
      </c>
      <c r="F51" s="6" t="s">
        <v>500</v>
      </c>
      <c r="G51" s="15">
        <v>41.63</v>
      </c>
      <c r="H51" s="16">
        <v>42031</v>
      </c>
      <c r="I51" s="16">
        <v>42153</v>
      </c>
      <c r="J51" s="42">
        <f t="shared" si="0"/>
        <v>41.63</v>
      </c>
    </row>
    <row r="52" spans="1:10" ht="39" customHeight="1">
      <c r="A52" s="36" t="s">
        <v>501</v>
      </c>
      <c r="B52" s="14" t="s">
        <v>9</v>
      </c>
      <c r="C52" s="8" t="s">
        <v>495</v>
      </c>
      <c r="D52" s="38" t="s">
        <v>552</v>
      </c>
      <c r="E52" s="6" t="s">
        <v>500</v>
      </c>
      <c r="F52" s="6" t="s">
        <v>500</v>
      </c>
      <c r="G52" s="15">
        <v>1015.62</v>
      </c>
      <c r="H52" s="16">
        <v>42118</v>
      </c>
      <c r="I52" s="16">
        <v>42177</v>
      </c>
      <c r="J52" s="42">
        <f t="shared" si="0"/>
        <v>1015.62</v>
      </c>
    </row>
    <row r="53" spans="1:10" ht="39" customHeight="1">
      <c r="A53" s="36" t="s">
        <v>502</v>
      </c>
      <c r="B53" s="14" t="s">
        <v>9</v>
      </c>
      <c r="C53" s="8" t="s">
        <v>503</v>
      </c>
      <c r="D53" s="38" t="s">
        <v>552</v>
      </c>
      <c r="E53" s="6" t="s">
        <v>481</v>
      </c>
      <c r="F53" s="6" t="s">
        <v>481</v>
      </c>
      <c r="G53" s="15">
        <v>43.14</v>
      </c>
      <c r="H53" s="16">
        <v>42185</v>
      </c>
      <c r="I53" s="16">
        <v>42205</v>
      </c>
      <c r="J53" s="42">
        <f t="shared" si="0"/>
        <v>43.14</v>
      </c>
    </row>
    <row r="54" spans="1:10" ht="39" customHeight="1">
      <c r="A54" s="36" t="s">
        <v>504</v>
      </c>
      <c r="B54" s="14" t="s">
        <v>9</v>
      </c>
      <c r="C54" s="8" t="s">
        <v>503</v>
      </c>
      <c r="D54" s="38" t="s">
        <v>552</v>
      </c>
      <c r="E54" s="6" t="s">
        <v>481</v>
      </c>
      <c r="F54" s="6" t="s">
        <v>481</v>
      </c>
      <c r="G54" s="15">
        <v>21.78</v>
      </c>
      <c r="H54" s="16">
        <v>42205</v>
      </c>
      <c r="I54" s="16">
        <v>42212</v>
      </c>
      <c r="J54" s="42">
        <f t="shared" si="0"/>
        <v>21.78</v>
      </c>
    </row>
    <row r="55" spans="1:10" ht="39" customHeight="1">
      <c r="A55" s="36" t="s">
        <v>505</v>
      </c>
      <c r="B55" s="14" t="s">
        <v>9</v>
      </c>
      <c r="C55" s="8" t="s">
        <v>506</v>
      </c>
      <c r="D55" s="38" t="s">
        <v>552</v>
      </c>
      <c r="E55" s="6" t="s">
        <v>481</v>
      </c>
      <c r="F55" s="6" t="s">
        <v>481</v>
      </c>
      <c r="G55" s="15">
        <v>99.23</v>
      </c>
      <c r="H55" s="16">
        <v>42118</v>
      </c>
      <c r="I55" s="16">
        <v>42212</v>
      </c>
      <c r="J55" s="42">
        <f t="shared" si="0"/>
        <v>99.23</v>
      </c>
    </row>
    <row r="56" spans="1:10" ht="39" customHeight="1">
      <c r="A56" s="36" t="s">
        <v>507</v>
      </c>
      <c r="B56" s="14" t="s">
        <v>9</v>
      </c>
      <c r="C56" s="8" t="s">
        <v>508</v>
      </c>
      <c r="D56" s="38" t="s">
        <v>552</v>
      </c>
      <c r="E56" s="6" t="s">
        <v>509</v>
      </c>
      <c r="F56" s="6" t="s">
        <v>509</v>
      </c>
      <c r="G56" s="15">
        <v>118.65</v>
      </c>
      <c r="H56" s="16">
        <v>42207</v>
      </c>
      <c r="I56" s="16">
        <v>42282</v>
      </c>
      <c r="J56" s="42">
        <f t="shared" si="0"/>
        <v>118.65</v>
      </c>
    </row>
    <row r="57" spans="1:10" ht="39" customHeight="1">
      <c r="A57" s="36" t="s">
        <v>501</v>
      </c>
      <c r="B57" s="14" t="s">
        <v>9</v>
      </c>
      <c r="C57" s="8" t="s">
        <v>510</v>
      </c>
      <c r="D57" s="38" t="s">
        <v>552</v>
      </c>
      <c r="E57" s="6" t="s">
        <v>500</v>
      </c>
      <c r="F57" s="6" t="s">
        <v>500</v>
      </c>
      <c r="G57" s="15">
        <v>575.16</v>
      </c>
      <c r="H57" s="16">
        <v>42318</v>
      </c>
      <c r="I57" s="16">
        <v>42331</v>
      </c>
      <c r="J57" s="42">
        <f t="shared" si="0"/>
        <v>575.16</v>
      </c>
    </row>
    <row r="58" spans="1:10" ht="39" customHeight="1">
      <c r="A58" s="36" t="s">
        <v>511</v>
      </c>
      <c r="B58" s="14" t="s">
        <v>9</v>
      </c>
      <c r="C58" s="8" t="s">
        <v>495</v>
      </c>
      <c r="D58" s="38" t="s">
        <v>552</v>
      </c>
      <c r="E58" s="6" t="s">
        <v>493</v>
      </c>
      <c r="F58" s="6" t="s">
        <v>493</v>
      </c>
      <c r="G58" s="15">
        <v>600</v>
      </c>
      <c r="H58" s="16">
        <v>42339</v>
      </c>
      <c r="I58" s="16">
        <v>42355</v>
      </c>
      <c r="J58" s="42">
        <f t="shared" si="0"/>
        <v>600</v>
      </c>
    </row>
    <row r="59" spans="1:10" ht="39" customHeight="1">
      <c r="A59" s="36" t="s">
        <v>512</v>
      </c>
      <c r="B59" s="14" t="s">
        <v>9</v>
      </c>
      <c r="C59" s="8" t="s">
        <v>503</v>
      </c>
      <c r="D59" s="38" t="s">
        <v>552</v>
      </c>
      <c r="E59" s="6" t="s">
        <v>481</v>
      </c>
      <c r="F59" s="6" t="s">
        <v>481</v>
      </c>
      <c r="G59" s="15">
        <v>20.1</v>
      </c>
      <c r="H59" s="16">
        <v>42328</v>
      </c>
      <c r="I59" s="16">
        <v>42359</v>
      </c>
      <c r="J59" s="42">
        <f t="shared" si="0"/>
        <v>20.1</v>
      </c>
    </row>
    <row r="60" spans="1:10" ht="39" customHeight="1">
      <c r="A60" s="36" t="s">
        <v>513</v>
      </c>
      <c r="B60" s="14" t="s">
        <v>9</v>
      </c>
      <c r="C60" s="8" t="s">
        <v>514</v>
      </c>
      <c r="D60" s="38" t="s">
        <v>554</v>
      </c>
      <c r="E60" s="17" t="s">
        <v>515</v>
      </c>
      <c r="F60" s="21" t="s">
        <v>515</v>
      </c>
      <c r="G60" s="15">
        <f>57567.29+21262.45+56211.34+114811.46+5436.29+76561.18+63348.83+37576.14+53249.43</f>
        <v>486024.41000000003</v>
      </c>
      <c r="H60" s="59" t="s">
        <v>516</v>
      </c>
      <c r="I60" s="59"/>
      <c r="J60" s="42">
        <f t="shared" si="0"/>
        <v>486024.41000000003</v>
      </c>
    </row>
    <row r="61" spans="1:10" ht="39" customHeight="1">
      <c r="A61" s="36" t="s">
        <v>96</v>
      </c>
      <c r="B61" s="14" t="s">
        <v>97</v>
      </c>
      <c r="C61" s="8" t="s">
        <v>151</v>
      </c>
      <c r="D61" s="38" t="s">
        <v>555</v>
      </c>
      <c r="E61" s="6" t="s">
        <v>152</v>
      </c>
      <c r="F61" s="6" t="s">
        <v>152</v>
      </c>
      <c r="G61" s="15">
        <v>646.15</v>
      </c>
      <c r="H61" s="59" t="s">
        <v>153</v>
      </c>
      <c r="I61" s="59"/>
      <c r="J61" s="42">
        <f t="shared" si="0"/>
        <v>646.15</v>
      </c>
    </row>
    <row r="62" spans="1:10" ht="39" customHeight="1">
      <c r="A62" s="36" t="s">
        <v>98</v>
      </c>
      <c r="B62" s="14" t="s">
        <v>97</v>
      </c>
      <c r="C62" s="8" t="s">
        <v>151</v>
      </c>
      <c r="D62" s="38" t="s">
        <v>555</v>
      </c>
      <c r="E62" s="6" t="s">
        <v>152</v>
      </c>
      <c r="F62" s="6" t="s">
        <v>152</v>
      </c>
      <c r="G62" s="15">
        <v>692</v>
      </c>
      <c r="H62" s="59" t="s">
        <v>154</v>
      </c>
      <c r="I62" s="59"/>
      <c r="J62" s="42">
        <f t="shared" si="0"/>
        <v>692</v>
      </c>
    </row>
    <row r="63" spans="1:10" ht="39" customHeight="1">
      <c r="A63" s="36" t="s">
        <v>99</v>
      </c>
      <c r="B63" s="14" t="s">
        <v>97</v>
      </c>
      <c r="C63" s="8" t="s">
        <v>151</v>
      </c>
      <c r="D63" s="38" t="s">
        <v>555</v>
      </c>
      <c r="E63" s="6" t="s">
        <v>152</v>
      </c>
      <c r="F63" s="6" t="s">
        <v>152</v>
      </c>
      <c r="G63" s="15">
        <v>276</v>
      </c>
      <c r="H63" s="59" t="s">
        <v>155</v>
      </c>
      <c r="I63" s="59"/>
      <c r="J63" s="42">
        <f t="shared" si="0"/>
        <v>276</v>
      </c>
    </row>
    <row r="64" spans="1:10" ht="39" customHeight="1">
      <c r="A64" s="36" t="s">
        <v>100</v>
      </c>
      <c r="B64" s="14" t="s">
        <v>97</v>
      </c>
      <c r="C64" s="8" t="s">
        <v>151</v>
      </c>
      <c r="D64" s="38" t="s">
        <v>555</v>
      </c>
      <c r="E64" s="6" t="s">
        <v>152</v>
      </c>
      <c r="F64" s="6" t="s">
        <v>152</v>
      </c>
      <c r="G64" s="15">
        <v>646.15</v>
      </c>
      <c r="H64" s="59" t="s">
        <v>156</v>
      </c>
      <c r="I64" s="59"/>
      <c r="J64" s="42">
        <f t="shared" si="0"/>
        <v>646.15</v>
      </c>
    </row>
    <row r="65" spans="1:10" ht="39" customHeight="1">
      <c r="A65" s="36" t="s">
        <v>101</v>
      </c>
      <c r="B65" s="14" t="s">
        <v>97</v>
      </c>
      <c r="C65" s="8" t="s">
        <v>151</v>
      </c>
      <c r="D65" s="38" t="s">
        <v>555</v>
      </c>
      <c r="E65" s="6" t="s">
        <v>152</v>
      </c>
      <c r="F65" s="6" t="s">
        <v>152</v>
      </c>
      <c r="G65" s="15">
        <v>646.15</v>
      </c>
      <c r="H65" s="59" t="s">
        <v>156</v>
      </c>
      <c r="I65" s="59"/>
      <c r="J65" s="42">
        <f t="shared" si="0"/>
        <v>646.15</v>
      </c>
    </row>
    <row r="66" spans="1:10" ht="39" customHeight="1">
      <c r="A66" s="36" t="s">
        <v>102</v>
      </c>
      <c r="B66" s="14" t="s">
        <v>97</v>
      </c>
      <c r="C66" s="8" t="s">
        <v>151</v>
      </c>
      <c r="D66" s="38" t="s">
        <v>555</v>
      </c>
      <c r="E66" s="6" t="s">
        <v>152</v>
      </c>
      <c r="F66" s="6" t="s">
        <v>152</v>
      </c>
      <c r="G66" s="15">
        <v>738.46</v>
      </c>
      <c r="H66" s="59" t="s">
        <v>156</v>
      </c>
      <c r="I66" s="59"/>
      <c r="J66" s="42">
        <f t="shared" si="0"/>
        <v>738.46</v>
      </c>
    </row>
    <row r="67" spans="1:10" ht="39" customHeight="1">
      <c r="A67" s="36" t="s">
        <v>103</v>
      </c>
      <c r="B67" s="14" t="s">
        <v>97</v>
      </c>
      <c r="C67" s="8" t="s">
        <v>151</v>
      </c>
      <c r="D67" s="38" t="s">
        <v>555</v>
      </c>
      <c r="E67" s="6" t="s">
        <v>152</v>
      </c>
      <c r="F67" s="6" t="s">
        <v>152</v>
      </c>
      <c r="G67" s="15">
        <v>738.46</v>
      </c>
      <c r="H67" s="59" t="s">
        <v>156</v>
      </c>
      <c r="I67" s="59"/>
      <c r="J67" s="42">
        <f t="shared" si="0"/>
        <v>738.46</v>
      </c>
    </row>
    <row r="68" spans="1:10" ht="39" customHeight="1">
      <c r="A68" s="36" t="s">
        <v>104</v>
      </c>
      <c r="B68" s="14" t="s">
        <v>97</v>
      </c>
      <c r="C68" s="8" t="s">
        <v>151</v>
      </c>
      <c r="D68" s="38" t="s">
        <v>555</v>
      </c>
      <c r="E68" s="6" t="s">
        <v>152</v>
      </c>
      <c r="F68" s="6" t="s">
        <v>152</v>
      </c>
      <c r="G68" s="15">
        <v>504.6</v>
      </c>
      <c r="H68" s="59" t="s">
        <v>157</v>
      </c>
      <c r="I68" s="59"/>
      <c r="J68" s="42">
        <f aca="true" t="shared" si="1" ref="J68:J131">G68</f>
        <v>504.6</v>
      </c>
    </row>
    <row r="69" spans="1:10" ht="39" customHeight="1">
      <c r="A69" s="36" t="s">
        <v>105</v>
      </c>
      <c r="B69" s="14" t="s">
        <v>97</v>
      </c>
      <c r="C69" s="8" t="s">
        <v>151</v>
      </c>
      <c r="D69" s="38" t="s">
        <v>555</v>
      </c>
      <c r="E69" s="6" t="s">
        <v>152</v>
      </c>
      <c r="F69" s="6" t="s">
        <v>152</v>
      </c>
      <c r="G69" s="15">
        <v>736.15</v>
      </c>
      <c r="H69" s="59" t="s">
        <v>158</v>
      </c>
      <c r="I69" s="59"/>
      <c r="J69" s="42">
        <f t="shared" si="1"/>
        <v>736.15</v>
      </c>
    </row>
    <row r="70" spans="1:10" ht="39" customHeight="1">
      <c r="A70" s="36" t="s">
        <v>106</v>
      </c>
      <c r="B70" s="14" t="s">
        <v>97</v>
      </c>
      <c r="C70" s="8" t="s">
        <v>151</v>
      </c>
      <c r="D70" s="38" t="s">
        <v>555</v>
      </c>
      <c r="E70" s="6" t="s">
        <v>152</v>
      </c>
      <c r="F70" s="6" t="s">
        <v>152</v>
      </c>
      <c r="G70" s="15">
        <v>646.15</v>
      </c>
      <c r="H70" s="59" t="s">
        <v>156</v>
      </c>
      <c r="I70" s="59"/>
      <c r="J70" s="42">
        <f t="shared" si="1"/>
        <v>646.15</v>
      </c>
    </row>
    <row r="71" spans="1:10" ht="39" customHeight="1">
      <c r="A71" s="36" t="s">
        <v>107</v>
      </c>
      <c r="B71" s="14" t="s">
        <v>97</v>
      </c>
      <c r="C71" s="8" t="s">
        <v>151</v>
      </c>
      <c r="D71" s="38" t="s">
        <v>555</v>
      </c>
      <c r="E71" s="6" t="s">
        <v>152</v>
      </c>
      <c r="F71" s="6" t="s">
        <v>152</v>
      </c>
      <c r="G71" s="15">
        <v>275.5</v>
      </c>
      <c r="H71" s="59" t="s">
        <v>159</v>
      </c>
      <c r="I71" s="59"/>
      <c r="J71" s="42">
        <f t="shared" si="1"/>
        <v>275.5</v>
      </c>
    </row>
    <row r="72" spans="1:10" ht="39" customHeight="1">
      <c r="A72" s="36" t="s">
        <v>108</v>
      </c>
      <c r="B72" s="14" t="s">
        <v>97</v>
      </c>
      <c r="C72" s="8" t="s">
        <v>151</v>
      </c>
      <c r="D72" s="38" t="s">
        <v>555</v>
      </c>
      <c r="E72" s="6" t="s">
        <v>152</v>
      </c>
      <c r="F72" s="6" t="s">
        <v>152</v>
      </c>
      <c r="G72" s="15">
        <v>524.4</v>
      </c>
      <c r="H72" s="59" t="s">
        <v>160</v>
      </c>
      <c r="I72" s="59"/>
      <c r="J72" s="42">
        <f t="shared" si="1"/>
        <v>524.4</v>
      </c>
    </row>
    <row r="73" spans="1:10" ht="39" customHeight="1">
      <c r="A73" s="36" t="s">
        <v>109</v>
      </c>
      <c r="B73" s="14" t="s">
        <v>97</v>
      </c>
      <c r="C73" s="8" t="s">
        <v>151</v>
      </c>
      <c r="D73" s="38" t="s">
        <v>555</v>
      </c>
      <c r="E73" s="6" t="s">
        <v>152</v>
      </c>
      <c r="F73" s="6" t="s">
        <v>152</v>
      </c>
      <c r="G73" s="15">
        <v>519.5</v>
      </c>
      <c r="H73" s="59" t="s">
        <v>161</v>
      </c>
      <c r="I73" s="59"/>
      <c r="J73" s="42">
        <f t="shared" si="1"/>
        <v>519.5</v>
      </c>
    </row>
    <row r="74" spans="1:10" ht="39" customHeight="1">
      <c r="A74" s="36" t="s">
        <v>110</v>
      </c>
      <c r="B74" s="14" t="s">
        <v>97</v>
      </c>
      <c r="C74" s="8" t="s">
        <v>151</v>
      </c>
      <c r="D74" s="38" t="s">
        <v>555</v>
      </c>
      <c r="E74" s="6" t="s">
        <v>152</v>
      </c>
      <c r="F74" s="6" t="s">
        <v>152</v>
      </c>
      <c r="G74" s="15">
        <v>275.5</v>
      </c>
      <c r="H74" s="59" t="s">
        <v>162</v>
      </c>
      <c r="I74" s="59"/>
      <c r="J74" s="42">
        <f t="shared" si="1"/>
        <v>275.5</v>
      </c>
    </row>
    <row r="75" spans="1:10" ht="39" customHeight="1">
      <c r="A75" s="36" t="s">
        <v>111</v>
      </c>
      <c r="B75" s="14" t="s">
        <v>97</v>
      </c>
      <c r="C75" s="8" t="s">
        <v>151</v>
      </c>
      <c r="D75" s="38" t="s">
        <v>555</v>
      </c>
      <c r="E75" s="6" t="s">
        <v>152</v>
      </c>
      <c r="F75" s="6" t="s">
        <v>152</v>
      </c>
      <c r="G75" s="15">
        <v>275.5</v>
      </c>
      <c r="H75" s="59" t="s">
        <v>163</v>
      </c>
      <c r="I75" s="59"/>
      <c r="J75" s="42">
        <f t="shared" si="1"/>
        <v>275.5</v>
      </c>
    </row>
    <row r="76" spans="1:10" ht="39" customHeight="1">
      <c r="A76" s="36" t="s">
        <v>112</v>
      </c>
      <c r="B76" s="14" t="s">
        <v>97</v>
      </c>
      <c r="C76" s="8" t="s">
        <v>151</v>
      </c>
      <c r="D76" s="38" t="s">
        <v>555</v>
      </c>
      <c r="E76" s="6" t="s">
        <v>152</v>
      </c>
      <c r="F76" s="6" t="s">
        <v>152</v>
      </c>
      <c r="G76" s="15">
        <v>275.5</v>
      </c>
      <c r="H76" s="59" t="s">
        <v>164</v>
      </c>
      <c r="I76" s="59"/>
      <c r="J76" s="42">
        <f t="shared" si="1"/>
        <v>275.5</v>
      </c>
    </row>
    <row r="77" spans="1:10" ht="39" customHeight="1">
      <c r="A77" s="36" t="s">
        <v>113</v>
      </c>
      <c r="B77" s="14" t="s">
        <v>97</v>
      </c>
      <c r="C77" s="8" t="s">
        <v>151</v>
      </c>
      <c r="D77" s="38" t="s">
        <v>555</v>
      </c>
      <c r="E77" s="6" t="s">
        <v>152</v>
      </c>
      <c r="F77" s="6" t="s">
        <v>152</v>
      </c>
      <c r="G77" s="15">
        <v>664.6</v>
      </c>
      <c r="H77" s="59" t="s">
        <v>165</v>
      </c>
      <c r="I77" s="59"/>
      <c r="J77" s="42">
        <f t="shared" si="1"/>
        <v>664.6</v>
      </c>
    </row>
    <row r="78" spans="1:10" ht="39" customHeight="1">
      <c r="A78" s="36" t="s">
        <v>114</v>
      </c>
      <c r="B78" s="14" t="s">
        <v>97</v>
      </c>
      <c r="C78" s="8" t="s">
        <v>151</v>
      </c>
      <c r="D78" s="38" t="s">
        <v>555</v>
      </c>
      <c r="E78" s="6" t="s">
        <v>152</v>
      </c>
      <c r="F78" s="6" t="s">
        <v>152</v>
      </c>
      <c r="G78" s="15">
        <v>421</v>
      </c>
      <c r="H78" s="59" t="s">
        <v>166</v>
      </c>
      <c r="I78" s="59"/>
      <c r="J78" s="42">
        <f t="shared" si="1"/>
        <v>421</v>
      </c>
    </row>
    <row r="79" spans="1:10" ht="39" customHeight="1">
      <c r="A79" s="36" t="s">
        <v>115</v>
      </c>
      <c r="B79" s="14" t="s">
        <v>97</v>
      </c>
      <c r="C79" s="8" t="s">
        <v>151</v>
      </c>
      <c r="D79" s="38" t="s">
        <v>555</v>
      </c>
      <c r="E79" s="6" t="s">
        <v>152</v>
      </c>
      <c r="F79" s="6" t="s">
        <v>152</v>
      </c>
      <c r="G79" s="15">
        <v>336.72</v>
      </c>
      <c r="H79" s="59" t="s">
        <v>167</v>
      </c>
      <c r="I79" s="59"/>
      <c r="J79" s="42">
        <f t="shared" si="1"/>
        <v>336.72</v>
      </c>
    </row>
    <row r="80" spans="1:10" ht="39" customHeight="1">
      <c r="A80" s="36" t="s">
        <v>116</v>
      </c>
      <c r="B80" s="14" t="s">
        <v>97</v>
      </c>
      <c r="C80" s="8" t="s">
        <v>151</v>
      </c>
      <c r="D80" s="38" t="s">
        <v>555</v>
      </c>
      <c r="E80" s="6" t="s">
        <v>152</v>
      </c>
      <c r="F80" s="6" t="s">
        <v>152</v>
      </c>
      <c r="G80" s="15">
        <v>439.2</v>
      </c>
      <c r="H80" s="59" t="s">
        <v>168</v>
      </c>
      <c r="I80" s="59"/>
      <c r="J80" s="42">
        <f t="shared" si="1"/>
        <v>439.2</v>
      </c>
    </row>
    <row r="81" spans="1:10" ht="39" customHeight="1">
      <c r="A81" s="36" t="s">
        <v>117</v>
      </c>
      <c r="B81" s="14" t="s">
        <v>97</v>
      </c>
      <c r="C81" s="8" t="s">
        <v>151</v>
      </c>
      <c r="D81" s="38" t="s">
        <v>555</v>
      </c>
      <c r="E81" s="6" t="s">
        <v>152</v>
      </c>
      <c r="F81" s="6" t="s">
        <v>152</v>
      </c>
      <c r="G81" s="15">
        <v>527.04</v>
      </c>
      <c r="H81" s="59" t="s">
        <v>169</v>
      </c>
      <c r="I81" s="59"/>
      <c r="J81" s="42">
        <f t="shared" si="1"/>
        <v>527.04</v>
      </c>
    </row>
    <row r="82" spans="1:10" ht="39" customHeight="1">
      <c r="A82" s="36" t="s">
        <v>118</v>
      </c>
      <c r="B82" s="14" t="s">
        <v>97</v>
      </c>
      <c r="C82" s="8" t="s">
        <v>151</v>
      </c>
      <c r="D82" s="38" t="s">
        <v>555</v>
      </c>
      <c r="E82" s="6" t="s">
        <v>152</v>
      </c>
      <c r="F82" s="6" t="s">
        <v>152</v>
      </c>
      <c r="G82" s="15">
        <v>201.73</v>
      </c>
      <c r="H82" s="59" t="s">
        <v>170</v>
      </c>
      <c r="I82" s="59"/>
      <c r="J82" s="42">
        <f t="shared" si="1"/>
        <v>201.73</v>
      </c>
    </row>
    <row r="83" spans="1:10" ht="39" customHeight="1">
      <c r="A83" s="36" t="s">
        <v>119</v>
      </c>
      <c r="B83" s="14" t="s">
        <v>97</v>
      </c>
      <c r="C83" s="8" t="s">
        <v>151</v>
      </c>
      <c r="D83" s="38" t="s">
        <v>555</v>
      </c>
      <c r="E83" s="6" t="s">
        <v>152</v>
      </c>
      <c r="F83" s="6" t="s">
        <v>152</v>
      </c>
      <c r="G83" s="15">
        <v>156.6</v>
      </c>
      <c r="H83" s="59" t="s">
        <v>170</v>
      </c>
      <c r="I83" s="59"/>
      <c r="J83" s="42">
        <f t="shared" si="1"/>
        <v>156.6</v>
      </c>
    </row>
    <row r="84" spans="1:10" ht="39" customHeight="1">
      <c r="A84" s="36" t="s">
        <v>120</v>
      </c>
      <c r="B84" s="14" t="s">
        <v>97</v>
      </c>
      <c r="C84" s="8" t="s">
        <v>151</v>
      </c>
      <c r="D84" s="38" t="s">
        <v>555</v>
      </c>
      <c r="E84" s="6" t="s">
        <v>171</v>
      </c>
      <c r="F84" s="6" t="s">
        <v>171</v>
      </c>
      <c r="G84" s="15">
        <v>961.4</v>
      </c>
      <c r="H84" s="59" t="s">
        <v>172</v>
      </c>
      <c r="I84" s="59"/>
      <c r="J84" s="42">
        <f t="shared" si="1"/>
        <v>961.4</v>
      </c>
    </row>
    <row r="85" spans="1:10" ht="39" customHeight="1">
      <c r="A85" s="36" t="s">
        <v>121</v>
      </c>
      <c r="B85" s="14" t="s">
        <v>97</v>
      </c>
      <c r="C85" s="8" t="s">
        <v>173</v>
      </c>
      <c r="D85" s="38" t="s">
        <v>555</v>
      </c>
      <c r="E85" s="6" t="s">
        <v>174</v>
      </c>
      <c r="F85" s="6" t="s">
        <v>174</v>
      </c>
      <c r="G85" s="15">
        <v>15.27</v>
      </c>
      <c r="H85" s="59" t="s">
        <v>175</v>
      </c>
      <c r="I85" s="59"/>
      <c r="J85" s="42">
        <f t="shared" si="1"/>
        <v>15.27</v>
      </c>
    </row>
    <row r="86" spans="1:10" ht="39" customHeight="1">
      <c r="A86" s="36" t="s">
        <v>122</v>
      </c>
      <c r="B86" s="14" t="s">
        <v>97</v>
      </c>
      <c r="C86" s="8" t="s">
        <v>176</v>
      </c>
      <c r="D86" s="38" t="s">
        <v>555</v>
      </c>
      <c r="E86" s="6" t="s">
        <v>174</v>
      </c>
      <c r="F86" s="6" t="s">
        <v>174</v>
      </c>
      <c r="G86" s="15">
        <v>284.51</v>
      </c>
      <c r="H86" s="59" t="s">
        <v>177</v>
      </c>
      <c r="I86" s="59"/>
      <c r="J86" s="42">
        <f t="shared" si="1"/>
        <v>284.51</v>
      </c>
    </row>
    <row r="87" spans="1:10" ht="39" customHeight="1">
      <c r="A87" s="36" t="s">
        <v>123</v>
      </c>
      <c r="B87" s="14" t="s">
        <v>97</v>
      </c>
      <c r="C87" s="8" t="s">
        <v>173</v>
      </c>
      <c r="D87" s="38" t="s">
        <v>555</v>
      </c>
      <c r="E87" s="6" t="s">
        <v>174</v>
      </c>
      <c r="F87" s="6" t="s">
        <v>174</v>
      </c>
      <c r="G87" s="15">
        <v>15.27</v>
      </c>
      <c r="H87" s="59" t="s">
        <v>178</v>
      </c>
      <c r="I87" s="59"/>
      <c r="J87" s="42">
        <f t="shared" si="1"/>
        <v>15.27</v>
      </c>
    </row>
    <row r="88" spans="1:10" ht="39" customHeight="1">
      <c r="A88" s="36" t="s">
        <v>124</v>
      </c>
      <c r="B88" s="14" t="s">
        <v>97</v>
      </c>
      <c r="C88" s="8" t="s">
        <v>173</v>
      </c>
      <c r="D88" s="38" t="s">
        <v>555</v>
      </c>
      <c r="E88" s="6" t="s">
        <v>174</v>
      </c>
      <c r="F88" s="6" t="s">
        <v>174</v>
      </c>
      <c r="G88" s="15">
        <v>15.27</v>
      </c>
      <c r="H88" s="59" t="s">
        <v>179</v>
      </c>
      <c r="I88" s="59"/>
      <c r="J88" s="42">
        <f t="shared" si="1"/>
        <v>15.27</v>
      </c>
    </row>
    <row r="89" spans="1:10" ht="39" customHeight="1">
      <c r="A89" s="36" t="s">
        <v>125</v>
      </c>
      <c r="B89" s="14" t="s">
        <v>97</v>
      </c>
      <c r="C89" s="8" t="s">
        <v>180</v>
      </c>
      <c r="D89" s="38" t="s">
        <v>555</v>
      </c>
      <c r="E89" s="6" t="s">
        <v>174</v>
      </c>
      <c r="F89" s="6" t="s">
        <v>174</v>
      </c>
      <c r="G89" s="15">
        <v>87.53</v>
      </c>
      <c r="H89" s="59" t="s">
        <v>181</v>
      </c>
      <c r="I89" s="59"/>
      <c r="J89" s="42">
        <f t="shared" si="1"/>
        <v>87.53</v>
      </c>
    </row>
    <row r="90" spans="1:10" ht="39" customHeight="1">
      <c r="A90" s="36" t="s">
        <v>126</v>
      </c>
      <c r="B90" s="14" t="s">
        <v>97</v>
      </c>
      <c r="C90" s="8" t="s">
        <v>180</v>
      </c>
      <c r="D90" s="38" t="s">
        <v>555</v>
      </c>
      <c r="E90" s="6" t="s">
        <v>174</v>
      </c>
      <c r="F90" s="6" t="s">
        <v>174</v>
      </c>
      <c r="G90" s="15">
        <v>372.23</v>
      </c>
      <c r="H90" s="59" t="s">
        <v>182</v>
      </c>
      <c r="I90" s="59"/>
      <c r="J90" s="42">
        <f t="shared" si="1"/>
        <v>372.23</v>
      </c>
    </row>
    <row r="91" spans="1:10" ht="39" customHeight="1">
      <c r="A91" s="36" t="s">
        <v>127</v>
      </c>
      <c r="B91" s="14" t="s">
        <v>97</v>
      </c>
      <c r="C91" s="8" t="s">
        <v>183</v>
      </c>
      <c r="D91" s="38" t="s">
        <v>556</v>
      </c>
      <c r="E91" s="6" t="s">
        <v>184</v>
      </c>
      <c r="F91" s="6" t="s">
        <v>184</v>
      </c>
      <c r="G91" s="15">
        <v>520</v>
      </c>
      <c r="H91" s="59" t="s">
        <v>185</v>
      </c>
      <c r="I91" s="59"/>
      <c r="J91" s="42">
        <f t="shared" si="1"/>
        <v>520</v>
      </c>
    </row>
    <row r="92" spans="1:10" ht="39" customHeight="1">
      <c r="A92" s="36" t="s">
        <v>128</v>
      </c>
      <c r="B92" s="14" t="s">
        <v>97</v>
      </c>
      <c r="C92" s="8" t="s">
        <v>186</v>
      </c>
      <c r="D92" s="38" t="s">
        <v>556</v>
      </c>
      <c r="E92" s="6" t="s">
        <v>184</v>
      </c>
      <c r="F92" s="6" t="s">
        <v>184</v>
      </c>
      <c r="G92" s="15">
        <v>2730</v>
      </c>
      <c r="H92" s="59" t="s">
        <v>185</v>
      </c>
      <c r="I92" s="59"/>
      <c r="J92" s="42">
        <f t="shared" si="1"/>
        <v>2730</v>
      </c>
    </row>
    <row r="93" spans="1:10" ht="39" customHeight="1">
      <c r="A93" s="36" t="s">
        <v>129</v>
      </c>
      <c r="B93" s="14" t="s">
        <v>97</v>
      </c>
      <c r="C93" s="8" t="s">
        <v>187</v>
      </c>
      <c r="D93" s="38" t="s">
        <v>552</v>
      </c>
      <c r="E93" s="6" t="s">
        <v>188</v>
      </c>
      <c r="F93" s="6" t="s">
        <v>188</v>
      </c>
      <c r="G93" s="15">
        <v>1090</v>
      </c>
      <c r="H93" s="59" t="s">
        <v>175</v>
      </c>
      <c r="I93" s="59"/>
      <c r="J93" s="42">
        <f t="shared" si="1"/>
        <v>1090</v>
      </c>
    </row>
    <row r="94" spans="1:10" ht="39" customHeight="1">
      <c r="A94" s="36" t="s">
        <v>130</v>
      </c>
      <c r="B94" s="14" t="s">
        <v>97</v>
      </c>
      <c r="C94" s="8" t="s">
        <v>189</v>
      </c>
      <c r="D94" s="38" t="s">
        <v>556</v>
      </c>
      <c r="E94" s="6" t="s">
        <v>190</v>
      </c>
      <c r="F94" s="6" t="s">
        <v>190</v>
      </c>
      <c r="G94" s="15">
        <v>1405</v>
      </c>
      <c r="H94" s="59" t="s">
        <v>191</v>
      </c>
      <c r="I94" s="59"/>
      <c r="J94" s="42">
        <f t="shared" si="1"/>
        <v>1405</v>
      </c>
    </row>
    <row r="95" spans="1:10" ht="39" customHeight="1">
      <c r="A95" s="36" t="s">
        <v>131</v>
      </c>
      <c r="B95" s="14" t="s">
        <v>97</v>
      </c>
      <c r="C95" s="8" t="s">
        <v>183</v>
      </c>
      <c r="D95" s="38" t="s">
        <v>556</v>
      </c>
      <c r="E95" s="6" t="s">
        <v>192</v>
      </c>
      <c r="F95" s="6" t="s">
        <v>192</v>
      </c>
      <c r="G95" s="15">
        <v>648.4</v>
      </c>
      <c r="H95" s="59" t="s">
        <v>193</v>
      </c>
      <c r="I95" s="59"/>
      <c r="J95" s="42">
        <f t="shared" si="1"/>
        <v>648.4</v>
      </c>
    </row>
    <row r="96" spans="1:10" ht="39" customHeight="1">
      <c r="A96" s="36" t="s">
        <v>132</v>
      </c>
      <c r="B96" s="14" t="s">
        <v>97</v>
      </c>
      <c r="C96" s="8" t="s">
        <v>194</v>
      </c>
      <c r="D96" s="38" t="s">
        <v>556</v>
      </c>
      <c r="E96" s="6" t="s">
        <v>195</v>
      </c>
      <c r="F96" s="6" t="s">
        <v>195</v>
      </c>
      <c r="G96" s="15">
        <v>3407.4</v>
      </c>
      <c r="H96" s="59" t="s">
        <v>185</v>
      </c>
      <c r="I96" s="59"/>
      <c r="J96" s="42">
        <f t="shared" si="1"/>
        <v>3407.4</v>
      </c>
    </row>
    <row r="97" spans="1:10" ht="39" customHeight="1">
      <c r="A97" s="36" t="s">
        <v>133</v>
      </c>
      <c r="B97" s="14" t="s">
        <v>97</v>
      </c>
      <c r="C97" s="8" t="s">
        <v>194</v>
      </c>
      <c r="D97" s="38" t="s">
        <v>556</v>
      </c>
      <c r="E97" s="6" t="s">
        <v>192</v>
      </c>
      <c r="F97" s="6" t="s">
        <v>192</v>
      </c>
      <c r="G97" s="15">
        <v>1482.6</v>
      </c>
      <c r="H97" s="59" t="s">
        <v>196</v>
      </c>
      <c r="I97" s="59"/>
      <c r="J97" s="42">
        <f t="shared" si="1"/>
        <v>1482.6</v>
      </c>
    </row>
    <row r="98" spans="1:10" ht="39" customHeight="1">
      <c r="A98" s="36" t="s">
        <v>134</v>
      </c>
      <c r="B98" s="14" t="s">
        <v>97</v>
      </c>
      <c r="C98" s="8" t="s">
        <v>197</v>
      </c>
      <c r="D98" s="38" t="s">
        <v>556</v>
      </c>
      <c r="E98" s="6" t="s">
        <v>198</v>
      </c>
      <c r="F98" s="6" t="s">
        <v>199</v>
      </c>
      <c r="G98" s="15">
        <v>2460</v>
      </c>
      <c r="H98" s="59" t="s">
        <v>200</v>
      </c>
      <c r="I98" s="59"/>
      <c r="J98" s="42">
        <f t="shared" si="1"/>
        <v>2460</v>
      </c>
    </row>
    <row r="99" spans="1:10" ht="39" customHeight="1">
      <c r="A99" s="36" t="s">
        <v>135</v>
      </c>
      <c r="B99" s="14" t="s">
        <v>97</v>
      </c>
      <c r="C99" s="8" t="s">
        <v>194</v>
      </c>
      <c r="D99" s="38" t="s">
        <v>556</v>
      </c>
      <c r="E99" s="6" t="s">
        <v>192</v>
      </c>
      <c r="F99" s="6" t="s">
        <v>192</v>
      </c>
      <c r="G99" s="15">
        <v>1150.05</v>
      </c>
      <c r="H99" s="59" t="s">
        <v>193</v>
      </c>
      <c r="I99" s="59"/>
      <c r="J99" s="42">
        <f t="shared" si="1"/>
        <v>1150.05</v>
      </c>
    </row>
    <row r="100" spans="1:10" ht="39" customHeight="1">
      <c r="A100" s="36" t="s">
        <v>136</v>
      </c>
      <c r="B100" s="14" t="s">
        <v>97</v>
      </c>
      <c r="C100" s="8" t="s">
        <v>201</v>
      </c>
      <c r="D100" s="38" t="s">
        <v>556</v>
      </c>
      <c r="E100" s="6" t="s">
        <v>192</v>
      </c>
      <c r="F100" s="6" t="s">
        <v>192</v>
      </c>
      <c r="G100" s="15">
        <v>1498.5</v>
      </c>
      <c r="H100" s="59" t="s">
        <v>202</v>
      </c>
      <c r="I100" s="59"/>
      <c r="J100" s="42">
        <f t="shared" si="1"/>
        <v>1498.5</v>
      </c>
    </row>
    <row r="101" spans="1:10" ht="39" customHeight="1">
      <c r="A101" s="36" t="s">
        <v>137</v>
      </c>
      <c r="B101" s="14" t="s">
        <v>97</v>
      </c>
      <c r="C101" s="8" t="s">
        <v>203</v>
      </c>
      <c r="D101" s="38" t="s">
        <v>556</v>
      </c>
      <c r="E101" s="6" t="s">
        <v>192</v>
      </c>
      <c r="F101" s="6" t="s">
        <v>192</v>
      </c>
      <c r="G101" s="15">
        <v>1725</v>
      </c>
      <c r="H101" s="59" t="s">
        <v>175</v>
      </c>
      <c r="I101" s="59"/>
      <c r="J101" s="42">
        <f t="shared" si="1"/>
        <v>1725</v>
      </c>
    </row>
    <row r="102" spans="1:10" ht="39" customHeight="1">
      <c r="A102" s="36" t="s">
        <v>138</v>
      </c>
      <c r="B102" s="14" t="s">
        <v>97</v>
      </c>
      <c r="C102" s="8" t="s">
        <v>204</v>
      </c>
      <c r="D102" s="38" t="s">
        <v>556</v>
      </c>
      <c r="E102" s="6" t="s">
        <v>205</v>
      </c>
      <c r="F102" s="6" t="s">
        <v>206</v>
      </c>
      <c r="G102" s="15">
        <v>369.11</v>
      </c>
      <c r="H102" s="59" t="s">
        <v>207</v>
      </c>
      <c r="I102" s="59"/>
      <c r="J102" s="42">
        <f t="shared" si="1"/>
        <v>369.11</v>
      </c>
    </row>
    <row r="103" spans="1:10" ht="39" customHeight="1">
      <c r="A103" s="36" t="s">
        <v>139</v>
      </c>
      <c r="B103" s="14" t="s">
        <v>97</v>
      </c>
      <c r="C103" s="8" t="s">
        <v>208</v>
      </c>
      <c r="D103" s="38" t="s">
        <v>556</v>
      </c>
      <c r="E103" s="6" t="s">
        <v>192</v>
      </c>
      <c r="F103" s="6" t="s">
        <v>192</v>
      </c>
      <c r="G103" s="15">
        <v>1538.28</v>
      </c>
      <c r="H103" s="59" t="s">
        <v>209</v>
      </c>
      <c r="I103" s="59"/>
      <c r="J103" s="42">
        <f t="shared" si="1"/>
        <v>1538.28</v>
      </c>
    </row>
    <row r="104" spans="1:10" ht="39" customHeight="1">
      <c r="A104" s="36" t="s">
        <v>140</v>
      </c>
      <c r="B104" s="14" t="s">
        <v>97</v>
      </c>
      <c r="C104" s="8" t="s">
        <v>210</v>
      </c>
      <c r="D104" s="38" t="s">
        <v>552</v>
      </c>
      <c r="E104" s="6" t="s">
        <v>211</v>
      </c>
      <c r="F104" s="6" t="s">
        <v>212</v>
      </c>
      <c r="G104" s="19">
        <v>138</v>
      </c>
      <c r="H104" s="59" t="s">
        <v>185</v>
      </c>
      <c r="I104" s="59"/>
      <c r="J104" s="42">
        <f t="shared" si="1"/>
        <v>138</v>
      </c>
    </row>
    <row r="105" spans="1:10" ht="39" customHeight="1">
      <c r="A105" s="36" t="s">
        <v>141</v>
      </c>
      <c r="B105" s="14" t="s">
        <v>97</v>
      </c>
      <c r="C105" s="8" t="s">
        <v>213</v>
      </c>
      <c r="D105" s="38" t="s">
        <v>556</v>
      </c>
      <c r="E105" s="6" t="s">
        <v>192</v>
      </c>
      <c r="F105" s="6" t="s">
        <v>192</v>
      </c>
      <c r="G105" s="19">
        <v>494.9</v>
      </c>
      <c r="H105" s="59" t="s">
        <v>214</v>
      </c>
      <c r="I105" s="59"/>
      <c r="J105" s="42">
        <f t="shared" si="1"/>
        <v>494.9</v>
      </c>
    </row>
    <row r="106" spans="1:10" ht="39" customHeight="1">
      <c r="A106" s="36" t="s">
        <v>142</v>
      </c>
      <c r="B106" s="14" t="s">
        <v>97</v>
      </c>
      <c r="C106" s="8" t="s">
        <v>213</v>
      </c>
      <c r="D106" s="38" t="s">
        <v>556</v>
      </c>
      <c r="E106" s="6" t="s">
        <v>192</v>
      </c>
      <c r="F106" s="6" t="s">
        <v>192</v>
      </c>
      <c r="G106" s="19">
        <v>245.34</v>
      </c>
      <c r="H106" s="59" t="s">
        <v>215</v>
      </c>
      <c r="I106" s="59"/>
      <c r="J106" s="42">
        <f t="shared" si="1"/>
        <v>245.34</v>
      </c>
    </row>
    <row r="107" spans="1:10" ht="39" customHeight="1">
      <c r="A107" s="36" t="s">
        <v>143</v>
      </c>
      <c r="B107" s="14" t="s">
        <v>97</v>
      </c>
      <c r="C107" s="8" t="s">
        <v>213</v>
      </c>
      <c r="D107" s="38" t="s">
        <v>556</v>
      </c>
      <c r="E107" s="6" t="s">
        <v>192</v>
      </c>
      <c r="F107" s="6" t="s">
        <v>192</v>
      </c>
      <c r="G107" s="19">
        <v>242.21</v>
      </c>
      <c r="H107" s="59" t="s">
        <v>215</v>
      </c>
      <c r="I107" s="59"/>
      <c r="J107" s="42">
        <f t="shared" si="1"/>
        <v>242.21</v>
      </c>
    </row>
    <row r="108" spans="1:10" ht="39" customHeight="1">
      <c r="A108" s="36" t="s">
        <v>144</v>
      </c>
      <c r="B108" s="14" t="s">
        <v>97</v>
      </c>
      <c r="C108" s="8" t="s">
        <v>208</v>
      </c>
      <c r="D108" s="38" t="s">
        <v>556</v>
      </c>
      <c r="E108" s="6" t="s">
        <v>195</v>
      </c>
      <c r="F108" s="6" t="s">
        <v>195</v>
      </c>
      <c r="G108" s="19">
        <v>2058.45</v>
      </c>
      <c r="H108" s="59" t="s">
        <v>216</v>
      </c>
      <c r="I108" s="59"/>
      <c r="J108" s="42">
        <f t="shared" si="1"/>
        <v>2058.45</v>
      </c>
    </row>
    <row r="109" spans="1:10" ht="39" customHeight="1">
      <c r="A109" s="36" t="s">
        <v>145</v>
      </c>
      <c r="B109" s="14" t="s">
        <v>97</v>
      </c>
      <c r="C109" s="8" t="s">
        <v>194</v>
      </c>
      <c r="D109" s="38" t="s">
        <v>556</v>
      </c>
      <c r="E109" s="6" t="s">
        <v>195</v>
      </c>
      <c r="F109" s="6" t="s">
        <v>195</v>
      </c>
      <c r="G109" s="19">
        <v>2243.6</v>
      </c>
      <c r="H109" s="59" t="s">
        <v>215</v>
      </c>
      <c r="I109" s="59"/>
      <c r="J109" s="42">
        <f t="shared" si="1"/>
        <v>2243.6</v>
      </c>
    </row>
    <row r="110" spans="1:10" ht="39" customHeight="1">
      <c r="A110" s="36" t="s">
        <v>146</v>
      </c>
      <c r="B110" s="14" t="s">
        <v>97</v>
      </c>
      <c r="C110" s="8" t="s">
        <v>201</v>
      </c>
      <c r="D110" s="38" t="s">
        <v>556</v>
      </c>
      <c r="E110" s="6" t="s">
        <v>192</v>
      </c>
      <c r="F110" s="6" t="s">
        <v>192</v>
      </c>
      <c r="G110" s="19">
        <v>1180.9</v>
      </c>
      <c r="H110" s="59" t="s">
        <v>217</v>
      </c>
      <c r="I110" s="59"/>
      <c r="J110" s="42">
        <f t="shared" si="1"/>
        <v>1180.9</v>
      </c>
    </row>
    <row r="111" spans="1:10" ht="39" customHeight="1">
      <c r="A111" s="36" t="s">
        <v>147</v>
      </c>
      <c r="B111" s="14" t="s">
        <v>97</v>
      </c>
      <c r="C111" s="8" t="s">
        <v>218</v>
      </c>
      <c r="D111" s="38" t="s">
        <v>552</v>
      </c>
      <c r="E111" s="6" t="s">
        <v>219</v>
      </c>
      <c r="F111" s="6" t="s">
        <v>219</v>
      </c>
      <c r="G111" s="19">
        <v>74.39</v>
      </c>
      <c r="H111" s="59" t="s">
        <v>202</v>
      </c>
      <c r="I111" s="59"/>
      <c r="J111" s="42">
        <f t="shared" si="1"/>
        <v>74.39</v>
      </c>
    </row>
    <row r="112" spans="1:10" ht="39" customHeight="1">
      <c r="A112" s="36" t="s">
        <v>148</v>
      </c>
      <c r="B112" s="14" t="s">
        <v>97</v>
      </c>
      <c r="C112" s="8" t="s">
        <v>183</v>
      </c>
      <c r="D112" s="38" t="s">
        <v>556</v>
      </c>
      <c r="E112" s="6" t="s">
        <v>205</v>
      </c>
      <c r="F112" s="6" t="s">
        <v>206</v>
      </c>
      <c r="G112" s="19">
        <v>481.85</v>
      </c>
      <c r="H112" s="59" t="s">
        <v>196</v>
      </c>
      <c r="I112" s="59"/>
      <c r="J112" s="42">
        <f t="shared" si="1"/>
        <v>481.85</v>
      </c>
    </row>
    <row r="113" spans="1:10" ht="39" customHeight="1">
      <c r="A113" s="36" t="s">
        <v>149</v>
      </c>
      <c r="B113" s="14" t="s">
        <v>97</v>
      </c>
      <c r="C113" s="8" t="s">
        <v>197</v>
      </c>
      <c r="D113" s="38" t="s">
        <v>556</v>
      </c>
      <c r="E113" s="6" t="s">
        <v>190</v>
      </c>
      <c r="F113" s="6" t="s">
        <v>190</v>
      </c>
      <c r="G113" s="19">
        <v>1026</v>
      </c>
      <c r="H113" s="59" t="s">
        <v>196</v>
      </c>
      <c r="I113" s="59"/>
      <c r="J113" s="42">
        <f t="shared" si="1"/>
        <v>1026</v>
      </c>
    </row>
    <row r="114" spans="1:10" ht="39" customHeight="1">
      <c r="A114" s="36" t="s">
        <v>150</v>
      </c>
      <c r="B114" s="14" t="s">
        <v>97</v>
      </c>
      <c r="C114" s="8" t="s">
        <v>194</v>
      </c>
      <c r="D114" s="38" t="s">
        <v>556</v>
      </c>
      <c r="E114" s="6" t="s">
        <v>192</v>
      </c>
      <c r="F114" s="6" t="s">
        <v>192</v>
      </c>
      <c r="G114" s="19">
        <v>831</v>
      </c>
      <c r="H114" s="59" t="s">
        <v>217</v>
      </c>
      <c r="I114" s="59"/>
      <c r="J114" s="42">
        <f t="shared" si="1"/>
        <v>831</v>
      </c>
    </row>
    <row r="115" spans="1:10" ht="39" customHeight="1">
      <c r="A115" s="36" t="s">
        <v>220</v>
      </c>
      <c r="B115" s="14" t="s">
        <v>97</v>
      </c>
      <c r="C115" s="8" t="s">
        <v>194</v>
      </c>
      <c r="D115" s="38" t="s">
        <v>557</v>
      </c>
      <c r="E115" s="6" t="s">
        <v>192</v>
      </c>
      <c r="F115" s="6" t="s">
        <v>192</v>
      </c>
      <c r="G115" s="19">
        <v>680</v>
      </c>
      <c r="H115" s="59" t="s">
        <v>202</v>
      </c>
      <c r="I115" s="59"/>
      <c r="J115" s="42">
        <f t="shared" si="1"/>
        <v>680</v>
      </c>
    </row>
    <row r="116" spans="1:10" ht="39" customHeight="1">
      <c r="A116" s="36" t="s">
        <v>221</v>
      </c>
      <c r="B116" s="14" t="s">
        <v>97</v>
      </c>
      <c r="C116" s="7" t="s">
        <v>201</v>
      </c>
      <c r="D116" s="38" t="s">
        <v>558</v>
      </c>
      <c r="E116" s="7" t="s">
        <v>254</v>
      </c>
      <c r="F116" s="14" t="s">
        <v>195</v>
      </c>
      <c r="G116" s="19">
        <v>409.65</v>
      </c>
      <c r="H116" s="57" t="s">
        <v>216</v>
      </c>
      <c r="I116" s="57" t="s">
        <v>216</v>
      </c>
      <c r="J116" s="42">
        <f t="shared" si="1"/>
        <v>409.65</v>
      </c>
    </row>
    <row r="117" spans="1:10" ht="39" customHeight="1">
      <c r="A117" s="36" t="s">
        <v>222</v>
      </c>
      <c r="B117" s="14" t="s">
        <v>97</v>
      </c>
      <c r="C117" s="7" t="s">
        <v>194</v>
      </c>
      <c r="D117" s="38" t="s">
        <v>558</v>
      </c>
      <c r="E117" s="7" t="s">
        <v>192</v>
      </c>
      <c r="F117" s="14" t="s">
        <v>192</v>
      </c>
      <c r="G117" s="19">
        <v>850</v>
      </c>
      <c r="H117" s="57" t="s">
        <v>185</v>
      </c>
      <c r="I117" s="57" t="s">
        <v>185</v>
      </c>
      <c r="J117" s="42">
        <f t="shared" si="1"/>
        <v>850</v>
      </c>
    </row>
    <row r="118" spans="1:10" ht="39" customHeight="1">
      <c r="A118" s="36" t="s">
        <v>223</v>
      </c>
      <c r="B118" s="14" t="s">
        <v>97</v>
      </c>
      <c r="C118" s="7" t="s">
        <v>255</v>
      </c>
      <c r="D118" s="38" t="s">
        <v>517</v>
      </c>
      <c r="E118" s="7" t="s">
        <v>256</v>
      </c>
      <c r="F118" s="14" t="s">
        <v>257</v>
      </c>
      <c r="G118" s="19">
        <v>297.92</v>
      </c>
      <c r="H118" s="57" t="s">
        <v>268</v>
      </c>
      <c r="I118" s="57" t="s">
        <v>268</v>
      </c>
      <c r="J118" s="42">
        <f t="shared" si="1"/>
        <v>297.92</v>
      </c>
    </row>
    <row r="119" spans="1:10" ht="39" customHeight="1">
      <c r="A119" s="36" t="s">
        <v>224</v>
      </c>
      <c r="B119" s="14" t="s">
        <v>97</v>
      </c>
      <c r="C119" s="7" t="s">
        <v>258</v>
      </c>
      <c r="D119" s="38" t="s">
        <v>558</v>
      </c>
      <c r="E119" s="7" t="s">
        <v>195</v>
      </c>
      <c r="F119" s="14" t="s">
        <v>195</v>
      </c>
      <c r="G119" s="19">
        <v>1383.5</v>
      </c>
      <c r="H119" s="57" t="s">
        <v>209</v>
      </c>
      <c r="I119" s="57" t="s">
        <v>209</v>
      </c>
      <c r="J119" s="42">
        <f t="shared" si="1"/>
        <v>1383.5</v>
      </c>
    </row>
    <row r="120" spans="1:10" ht="39" customHeight="1">
      <c r="A120" s="36" t="s">
        <v>225</v>
      </c>
      <c r="B120" s="14" t="s">
        <v>97</v>
      </c>
      <c r="C120" s="7" t="s">
        <v>259</v>
      </c>
      <c r="D120" s="38" t="s">
        <v>558</v>
      </c>
      <c r="E120" s="7" t="s">
        <v>195</v>
      </c>
      <c r="F120" s="14" t="s">
        <v>195</v>
      </c>
      <c r="G120" s="19">
        <v>1300.35</v>
      </c>
      <c r="H120" s="57" t="s">
        <v>202</v>
      </c>
      <c r="I120" s="57" t="s">
        <v>202</v>
      </c>
      <c r="J120" s="42">
        <f t="shared" si="1"/>
        <v>1300.35</v>
      </c>
    </row>
    <row r="121" spans="1:10" ht="39" customHeight="1">
      <c r="A121" s="36" t="s">
        <v>226</v>
      </c>
      <c r="B121" s="14" t="s">
        <v>97</v>
      </c>
      <c r="C121" s="7" t="s">
        <v>194</v>
      </c>
      <c r="D121" s="38" t="s">
        <v>558</v>
      </c>
      <c r="E121" s="7" t="s">
        <v>195</v>
      </c>
      <c r="F121" s="14" t="s">
        <v>195</v>
      </c>
      <c r="G121" s="19">
        <v>4238.4</v>
      </c>
      <c r="H121" s="57" t="s">
        <v>215</v>
      </c>
      <c r="I121" s="57" t="s">
        <v>215</v>
      </c>
      <c r="J121" s="42">
        <f t="shared" si="1"/>
        <v>4238.4</v>
      </c>
    </row>
    <row r="122" spans="1:10" ht="39" customHeight="1">
      <c r="A122" s="36" t="s">
        <v>227</v>
      </c>
      <c r="B122" s="14" t="s">
        <v>97</v>
      </c>
      <c r="C122" s="7" t="s">
        <v>194</v>
      </c>
      <c r="D122" s="38" t="s">
        <v>558</v>
      </c>
      <c r="E122" s="7" t="s">
        <v>192</v>
      </c>
      <c r="F122" s="14" t="s">
        <v>192</v>
      </c>
      <c r="G122" s="19">
        <v>785.75</v>
      </c>
      <c r="H122" s="57" t="s">
        <v>185</v>
      </c>
      <c r="I122" s="57" t="s">
        <v>185</v>
      </c>
      <c r="J122" s="42">
        <f t="shared" si="1"/>
        <v>785.75</v>
      </c>
    </row>
    <row r="123" spans="1:10" ht="39" customHeight="1">
      <c r="A123" s="36" t="s">
        <v>228</v>
      </c>
      <c r="B123" s="14" t="s">
        <v>97</v>
      </c>
      <c r="C123" s="7" t="s">
        <v>260</v>
      </c>
      <c r="D123" s="38" t="s">
        <v>558</v>
      </c>
      <c r="E123" s="7" t="s">
        <v>192</v>
      </c>
      <c r="F123" s="14" t="s">
        <v>192</v>
      </c>
      <c r="G123" s="19">
        <v>324.55</v>
      </c>
      <c r="H123" s="57" t="s">
        <v>185</v>
      </c>
      <c r="I123" s="57" t="s">
        <v>185</v>
      </c>
      <c r="J123" s="42">
        <f t="shared" si="1"/>
        <v>324.55</v>
      </c>
    </row>
    <row r="124" spans="1:10" ht="39" customHeight="1">
      <c r="A124" s="36" t="s">
        <v>229</v>
      </c>
      <c r="B124" s="14" t="s">
        <v>97</v>
      </c>
      <c r="C124" s="7" t="s">
        <v>260</v>
      </c>
      <c r="D124" s="38" t="s">
        <v>558</v>
      </c>
      <c r="E124" s="7" t="s">
        <v>192</v>
      </c>
      <c r="F124" s="14" t="s">
        <v>192</v>
      </c>
      <c r="G124" s="19">
        <v>303.7</v>
      </c>
      <c r="H124" s="57" t="s">
        <v>185</v>
      </c>
      <c r="I124" s="57" t="s">
        <v>185</v>
      </c>
      <c r="J124" s="42">
        <f t="shared" si="1"/>
        <v>303.7</v>
      </c>
    </row>
    <row r="125" spans="1:10" ht="39" customHeight="1">
      <c r="A125" s="36" t="s">
        <v>230</v>
      </c>
      <c r="B125" s="14" t="s">
        <v>97</v>
      </c>
      <c r="C125" s="7" t="s">
        <v>260</v>
      </c>
      <c r="D125" s="38" t="s">
        <v>558</v>
      </c>
      <c r="E125" s="7" t="s">
        <v>192</v>
      </c>
      <c r="F125" s="14" t="s">
        <v>192</v>
      </c>
      <c r="G125" s="19">
        <v>1172.53</v>
      </c>
      <c r="H125" s="57" t="s">
        <v>185</v>
      </c>
      <c r="I125" s="57" t="s">
        <v>185</v>
      </c>
      <c r="J125" s="42">
        <f t="shared" si="1"/>
        <v>1172.53</v>
      </c>
    </row>
    <row r="126" spans="1:10" ht="39" customHeight="1">
      <c r="A126" s="36" t="s">
        <v>231</v>
      </c>
      <c r="B126" s="14" t="s">
        <v>97</v>
      </c>
      <c r="C126" s="7" t="s">
        <v>197</v>
      </c>
      <c r="D126" s="38" t="s">
        <v>558</v>
      </c>
      <c r="E126" s="7" t="s">
        <v>190</v>
      </c>
      <c r="F126" s="14" t="s">
        <v>190</v>
      </c>
      <c r="G126" s="19">
        <v>675</v>
      </c>
      <c r="H126" s="57" t="s">
        <v>207</v>
      </c>
      <c r="I126" s="57" t="s">
        <v>207</v>
      </c>
      <c r="J126" s="42">
        <f t="shared" si="1"/>
        <v>675</v>
      </c>
    </row>
    <row r="127" spans="1:10" ht="39" customHeight="1">
      <c r="A127" s="36" t="s">
        <v>232</v>
      </c>
      <c r="B127" s="14" t="s">
        <v>97</v>
      </c>
      <c r="C127" s="7" t="s">
        <v>187</v>
      </c>
      <c r="D127" s="38" t="s">
        <v>517</v>
      </c>
      <c r="E127" s="7" t="s">
        <v>190</v>
      </c>
      <c r="F127" s="14" t="s">
        <v>190</v>
      </c>
      <c r="G127" s="19">
        <v>954</v>
      </c>
      <c r="H127" s="57" t="s">
        <v>175</v>
      </c>
      <c r="I127" s="57" t="s">
        <v>175</v>
      </c>
      <c r="J127" s="42">
        <f t="shared" si="1"/>
        <v>954</v>
      </c>
    </row>
    <row r="128" spans="1:10" ht="39" customHeight="1">
      <c r="A128" s="36" t="s">
        <v>233</v>
      </c>
      <c r="B128" s="14" t="s">
        <v>97</v>
      </c>
      <c r="C128" s="7" t="s">
        <v>186</v>
      </c>
      <c r="D128" s="38" t="s">
        <v>558</v>
      </c>
      <c r="E128" s="7" t="s">
        <v>184</v>
      </c>
      <c r="F128" s="14" t="s">
        <v>184</v>
      </c>
      <c r="G128" s="19">
        <v>1820</v>
      </c>
      <c r="H128" s="57" t="s">
        <v>215</v>
      </c>
      <c r="I128" s="57" t="s">
        <v>215</v>
      </c>
      <c r="J128" s="42">
        <f t="shared" si="1"/>
        <v>1820</v>
      </c>
    </row>
    <row r="129" spans="1:10" ht="39" customHeight="1">
      <c r="A129" s="36" t="s">
        <v>234</v>
      </c>
      <c r="B129" s="14" t="s">
        <v>97</v>
      </c>
      <c r="C129" s="7" t="s">
        <v>261</v>
      </c>
      <c r="D129" s="38" t="s">
        <v>517</v>
      </c>
      <c r="E129" s="7" t="s">
        <v>195</v>
      </c>
      <c r="F129" s="14" t="s">
        <v>195</v>
      </c>
      <c r="G129" s="19">
        <v>325</v>
      </c>
      <c r="H129" s="57" t="s">
        <v>269</v>
      </c>
      <c r="I129" s="57" t="s">
        <v>269</v>
      </c>
      <c r="J129" s="42">
        <f t="shared" si="1"/>
        <v>325</v>
      </c>
    </row>
    <row r="130" spans="1:10" ht="39" customHeight="1">
      <c r="A130" s="36" t="s">
        <v>235</v>
      </c>
      <c r="B130" s="14" t="s">
        <v>97</v>
      </c>
      <c r="C130" s="7" t="s">
        <v>186</v>
      </c>
      <c r="D130" s="38" t="s">
        <v>558</v>
      </c>
      <c r="E130" s="7" t="s">
        <v>184</v>
      </c>
      <c r="F130" s="14" t="s">
        <v>184</v>
      </c>
      <c r="G130" s="19">
        <v>2002</v>
      </c>
      <c r="H130" s="57" t="s">
        <v>215</v>
      </c>
      <c r="I130" s="57" t="s">
        <v>215</v>
      </c>
      <c r="J130" s="42">
        <f t="shared" si="1"/>
        <v>2002</v>
      </c>
    </row>
    <row r="131" spans="1:10" ht="39" customHeight="1">
      <c r="A131" s="36" t="s">
        <v>236</v>
      </c>
      <c r="B131" s="14" t="s">
        <v>97</v>
      </c>
      <c r="C131" s="7" t="s">
        <v>187</v>
      </c>
      <c r="D131" s="38" t="s">
        <v>517</v>
      </c>
      <c r="E131" s="7" t="s">
        <v>188</v>
      </c>
      <c r="F131" s="14" t="s">
        <v>188</v>
      </c>
      <c r="G131" s="19">
        <v>4020</v>
      </c>
      <c r="H131" s="57" t="s">
        <v>191</v>
      </c>
      <c r="I131" s="57" t="s">
        <v>191</v>
      </c>
      <c r="J131" s="42">
        <f t="shared" si="1"/>
        <v>4020</v>
      </c>
    </row>
    <row r="132" spans="1:10" ht="39" customHeight="1">
      <c r="A132" s="36" t="s">
        <v>237</v>
      </c>
      <c r="B132" s="14" t="s">
        <v>97</v>
      </c>
      <c r="C132" s="7" t="s">
        <v>187</v>
      </c>
      <c r="D132" s="38" t="s">
        <v>517</v>
      </c>
      <c r="E132" s="7" t="s">
        <v>188</v>
      </c>
      <c r="F132" s="14" t="s">
        <v>188</v>
      </c>
      <c r="G132" s="19">
        <v>1800</v>
      </c>
      <c r="H132" s="57" t="s">
        <v>217</v>
      </c>
      <c r="I132" s="57" t="s">
        <v>217</v>
      </c>
      <c r="J132" s="42">
        <f aca="true" t="shared" si="2" ref="J132:J195">G132</f>
        <v>1800</v>
      </c>
    </row>
    <row r="133" spans="1:10" ht="39" customHeight="1">
      <c r="A133" s="36" t="s">
        <v>238</v>
      </c>
      <c r="B133" s="14" t="s">
        <v>97</v>
      </c>
      <c r="C133" s="7" t="s">
        <v>197</v>
      </c>
      <c r="D133" s="38" t="s">
        <v>558</v>
      </c>
      <c r="E133" s="7" t="s">
        <v>198</v>
      </c>
      <c r="F133" s="14" t="s">
        <v>198</v>
      </c>
      <c r="G133" s="19">
        <v>2795</v>
      </c>
      <c r="H133" s="57" t="s">
        <v>270</v>
      </c>
      <c r="I133" s="57" t="s">
        <v>270</v>
      </c>
      <c r="J133" s="42">
        <f t="shared" si="2"/>
        <v>2795</v>
      </c>
    </row>
    <row r="134" spans="1:10" ht="39" customHeight="1">
      <c r="A134" s="36" t="s">
        <v>239</v>
      </c>
      <c r="B134" s="14" t="s">
        <v>97</v>
      </c>
      <c r="C134" s="7" t="s">
        <v>194</v>
      </c>
      <c r="D134" s="38" t="s">
        <v>558</v>
      </c>
      <c r="E134" s="7" t="s">
        <v>195</v>
      </c>
      <c r="F134" s="14" t="s">
        <v>195</v>
      </c>
      <c r="G134" s="19">
        <v>2405.5</v>
      </c>
      <c r="H134" s="57" t="s">
        <v>216</v>
      </c>
      <c r="I134" s="57" t="s">
        <v>216</v>
      </c>
      <c r="J134" s="42">
        <f t="shared" si="2"/>
        <v>2405.5</v>
      </c>
    </row>
    <row r="135" spans="1:10" ht="39" customHeight="1">
      <c r="A135" s="36" t="s">
        <v>240</v>
      </c>
      <c r="B135" s="14" t="s">
        <v>97</v>
      </c>
      <c r="C135" s="7" t="s">
        <v>262</v>
      </c>
      <c r="D135" s="38" t="s">
        <v>558</v>
      </c>
      <c r="E135" s="7" t="s">
        <v>192</v>
      </c>
      <c r="F135" s="14" t="s">
        <v>192</v>
      </c>
      <c r="G135" s="19">
        <v>1386</v>
      </c>
      <c r="H135" s="57" t="s">
        <v>217</v>
      </c>
      <c r="I135" s="57" t="s">
        <v>217</v>
      </c>
      <c r="J135" s="42">
        <f t="shared" si="2"/>
        <v>1386</v>
      </c>
    </row>
    <row r="136" spans="1:10" ht="39" customHeight="1">
      <c r="A136" s="36" t="s">
        <v>241</v>
      </c>
      <c r="B136" s="14" t="s">
        <v>97</v>
      </c>
      <c r="C136" s="7" t="s">
        <v>183</v>
      </c>
      <c r="D136" s="38" t="s">
        <v>558</v>
      </c>
      <c r="E136" s="7" t="s">
        <v>205</v>
      </c>
      <c r="F136" s="14" t="s">
        <v>205</v>
      </c>
      <c r="G136" s="19">
        <v>583.88</v>
      </c>
      <c r="H136" s="57" t="s">
        <v>207</v>
      </c>
      <c r="I136" s="57" t="s">
        <v>207</v>
      </c>
      <c r="J136" s="42">
        <f t="shared" si="2"/>
        <v>583.88</v>
      </c>
    </row>
    <row r="137" spans="1:10" ht="39" customHeight="1">
      <c r="A137" s="36" t="s">
        <v>242</v>
      </c>
      <c r="B137" s="14" t="s">
        <v>97</v>
      </c>
      <c r="C137" s="7" t="s">
        <v>183</v>
      </c>
      <c r="D137" s="38" t="s">
        <v>558</v>
      </c>
      <c r="E137" s="7" t="s">
        <v>263</v>
      </c>
      <c r="F137" s="14" t="s">
        <v>192</v>
      </c>
      <c r="G137" s="19">
        <v>2213.6</v>
      </c>
      <c r="H137" s="57" t="s">
        <v>209</v>
      </c>
      <c r="I137" s="57" t="s">
        <v>209</v>
      </c>
      <c r="J137" s="42">
        <f t="shared" si="2"/>
        <v>2213.6</v>
      </c>
    </row>
    <row r="138" spans="1:10" ht="39" customHeight="1">
      <c r="A138" s="36" t="s">
        <v>243</v>
      </c>
      <c r="B138" s="14" t="s">
        <v>97</v>
      </c>
      <c r="C138" s="7" t="s">
        <v>218</v>
      </c>
      <c r="D138" s="38" t="s">
        <v>517</v>
      </c>
      <c r="E138" s="7" t="s">
        <v>219</v>
      </c>
      <c r="F138" s="14" t="s">
        <v>219</v>
      </c>
      <c r="G138" s="19">
        <v>140.6</v>
      </c>
      <c r="H138" s="57" t="s">
        <v>271</v>
      </c>
      <c r="I138" s="57" t="s">
        <v>271</v>
      </c>
      <c r="J138" s="42">
        <f t="shared" si="2"/>
        <v>140.6</v>
      </c>
    </row>
    <row r="139" spans="1:10" ht="39" customHeight="1">
      <c r="A139" s="36" t="s">
        <v>244</v>
      </c>
      <c r="B139" s="14" t="s">
        <v>97</v>
      </c>
      <c r="C139" s="7" t="s">
        <v>183</v>
      </c>
      <c r="D139" s="38" t="s">
        <v>558</v>
      </c>
      <c r="E139" s="7" t="s">
        <v>192</v>
      </c>
      <c r="F139" s="14" t="s">
        <v>192</v>
      </c>
      <c r="G139" s="19">
        <v>1344.96</v>
      </c>
      <c r="H139" s="57" t="s">
        <v>202</v>
      </c>
      <c r="I139" s="57" t="s">
        <v>202</v>
      </c>
      <c r="J139" s="42">
        <f t="shared" si="2"/>
        <v>1344.96</v>
      </c>
    </row>
    <row r="140" spans="1:10" ht="39" customHeight="1">
      <c r="A140" s="36" t="s">
        <v>245</v>
      </c>
      <c r="B140" s="14" t="s">
        <v>97</v>
      </c>
      <c r="C140" s="7" t="s">
        <v>261</v>
      </c>
      <c r="D140" s="38" t="s">
        <v>517</v>
      </c>
      <c r="E140" s="7" t="s">
        <v>195</v>
      </c>
      <c r="F140" s="14" t="s">
        <v>195</v>
      </c>
      <c r="G140" s="19">
        <v>585</v>
      </c>
      <c r="H140" s="57" t="s">
        <v>202</v>
      </c>
      <c r="I140" s="57" t="s">
        <v>202</v>
      </c>
      <c r="J140" s="42">
        <f t="shared" si="2"/>
        <v>585</v>
      </c>
    </row>
    <row r="141" spans="1:10" ht="39" customHeight="1">
      <c r="A141" s="36" t="s">
        <v>246</v>
      </c>
      <c r="B141" s="14" t="s">
        <v>97</v>
      </c>
      <c r="C141" s="7" t="s">
        <v>194</v>
      </c>
      <c r="D141" s="38" t="s">
        <v>558</v>
      </c>
      <c r="E141" s="7" t="s">
        <v>195</v>
      </c>
      <c r="F141" s="14" t="s">
        <v>195</v>
      </c>
      <c r="G141" s="19">
        <v>1302.9</v>
      </c>
      <c r="H141" s="57" t="s">
        <v>216</v>
      </c>
      <c r="I141" s="57" t="s">
        <v>216</v>
      </c>
      <c r="J141" s="42">
        <f t="shared" si="2"/>
        <v>1302.9</v>
      </c>
    </row>
    <row r="142" spans="1:10" ht="39" customHeight="1">
      <c r="A142" s="36" t="s">
        <v>247</v>
      </c>
      <c r="B142" s="14" t="s">
        <v>97</v>
      </c>
      <c r="C142" s="7" t="s">
        <v>264</v>
      </c>
      <c r="D142" s="38" t="s">
        <v>558</v>
      </c>
      <c r="E142" s="7" t="s">
        <v>195</v>
      </c>
      <c r="F142" s="14" t="s">
        <v>195</v>
      </c>
      <c r="G142" s="19">
        <v>1105.8</v>
      </c>
      <c r="H142" s="57" t="s">
        <v>216</v>
      </c>
      <c r="I142" s="57" t="s">
        <v>216</v>
      </c>
      <c r="J142" s="42">
        <f t="shared" si="2"/>
        <v>1105.8</v>
      </c>
    </row>
    <row r="143" spans="1:10" ht="39" customHeight="1">
      <c r="A143" s="36" t="s">
        <v>248</v>
      </c>
      <c r="B143" s="14" t="s">
        <v>97</v>
      </c>
      <c r="C143" s="7" t="s">
        <v>208</v>
      </c>
      <c r="D143" s="38" t="s">
        <v>558</v>
      </c>
      <c r="E143" s="7" t="s">
        <v>195</v>
      </c>
      <c r="F143" s="14" t="s">
        <v>195</v>
      </c>
      <c r="G143" s="19">
        <v>821.2</v>
      </c>
      <c r="H143" s="57" t="s">
        <v>216</v>
      </c>
      <c r="I143" s="57" t="s">
        <v>216</v>
      </c>
      <c r="J143" s="42">
        <f t="shared" si="2"/>
        <v>821.2</v>
      </c>
    </row>
    <row r="144" spans="1:10" ht="39" customHeight="1">
      <c r="A144" s="36" t="s">
        <v>249</v>
      </c>
      <c r="B144" s="14" t="s">
        <v>97</v>
      </c>
      <c r="C144" s="7" t="s">
        <v>208</v>
      </c>
      <c r="D144" s="38" t="s">
        <v>558</v>
      </c>
      <c r="E144" s="7" t="s">
        <v>192</v>
      </c>
      <c r="F144" s="14" t="s">
        <v>192</v>
      </c>
      <c r="G144" s="19">
        <v>855</v>
      </c>
      <c r="H144" s="57" t="s">
        <v>215</v>
      </c>
      <c r="I144" s="57" t="s">
        <v>215</v>
      </c>
      <c r="J144" s="42">
        <f t="shared" si="2"/>
        <v>855</v>
      </c>
    </row>
    <row r="145" spans="1:10" ht="39" customHeight="1">
      <c r="A145" s="36" t="s">
        <v>250</v>
      </c>
      <c r="B145" s="14" t="s">
        <v>97</v>
      </c>
      <c r="C145" s="7" t="s">
        <v>255</v>
      </c>
      <c r="D145" s="38" t="s">
        <v>517</v>
      </c>
      <c r="E145" s="7" t="s">
        <v>190</v>
      </c>
      <c r="F145" s="14" t="s">
        <v>190</v>
      </c>
      <c r="G145" s="19">
        <v>688.4</v>
      </c>
      <c r="H145" s="57" t="s">
        <v>207</v>
      </c>
      <c r="I145" s="57" t="s">
        <v>207</v>
      </c>
      <c r="J145" s="42">
        <f t="shared" si="2"/>
        <v>688.4</v>
      </c>
    </row>
    <row r="146" spans="1:10" ht="39" customHeight="1">
      <c r="A146" s="36" t="s">
        <v>251</v>
      </c>
      <c r="B146" s="14" t="s">
        <v>97</v>
      </c>
      <c r="C146" s="7" t="s">
        <v>265</v>
      </c>
      <c r="D146" s="38" t="s">
        <v>558</v>
      </c>
      <c r="E146" s="7" t="s">
        <v>192</v>
      </c>
      <c r="F146" s="14" t="s">
        <v>192</v>
      </c>
      <c r="G146" s="19">
        <v>1814.4</v>
      </c>
      <c r="H146" s="57" t="s">
        <v>207</v>
      </c>
      <c r="I146" s="57" t="s">
        <v>207</v>
      </c>
      <c r="J146" s="42">
        <f t="shared" si="2"/>
        <v>1814.4</v>
      </c>
    </row>
    <row r="147" spans="1:10" ht="39" customHeight="1">
      <c r="A147" s="36" t="s">
        <v>252</v>
      </c>
      <c r="B147" s="14" t="s">
        <v>97</v>
      </c>
      <c r="C147" s="7" t="s">
        <v>266</v>
      </c>
      <c r="D147" s="38" t="s">
        <v>559</v>
      </c>
      <c r="E147" s="7" t="s">
        <v>267</v>
      </c>
      <c r="F147" s="14" t="s">
        <v>190</v>
      </c>
      <c r="G147" s="19">
        <v>2400</v>
      </c>
      <c r="H147" s="57" t="s">
        <v>272</v>
      </c>
      <c r="I147" s="57" t="s">
        <v>272</v>
      </c>
      <c r="J147" s="42">
        <f t="shared" si="2"/>
        <v>2400</v>
      </c>
    </row>
    <row r="148" spans="1:10" ht="39" customHeight="1">
      <c r="A148" s="36" t="s">
        <v>253</v>
      </c>
      <c r="B148" s="14" t="s">
        <v>97</v>
      </c>
      <c r="C148" s="8" t="s">
        <v>197</v>
      </c>
      <c r="D148" s="38" t="s">
        <v>556</v>
      </c>
      <c r="E148" s="6" t="s">
        <v>198</v>
      </c>
      <c r="F148" s="6" t="s">
        <v>198</v>
      </c>
      <c r="G148" s="19">
        <v>1015</v>
      </c>
      <c r="H148" s="57" t="s">
        <v>202</v>
      </c>
      <c r="I148" s="57" t="s">
        <v>202</v>
      </c>
      <c r="J148" s="42">
        <f t="shared" si="2"/>
        <v>1015</v>
      </c>
    </row>
    <row r="149" spans="1:10" ht="39" customHeight="1">
      <c r="A149" s="36" t="s">
        <v>346</v>
      </c>
      <c r="B149" s="14" t="s">
        <v>347</v>
      </c>
      <c r="C149" s="21" t="s">
        <v>348</v>
      </c>
      <c r="D149" s="38" t="s">
        <v>560</v>
      </c>
      <c r="E149" s="21" t="s">
        <v>349</v>
      </c>
      <c r="F149" s="21" t="s">
        <v>349</v>
      </c>
      <c r="G149" s="20">
        <v>379.05</v>
      </c>
      <c r="H149" s="57" t="s">
        <v>409</v>
      </c>
      <c r="I149" s="57" t="s">
        <v>409</v>
      </c>
      <c r="J149" s="42">
        <f t="shared" si="2"/>
        <v>379.05</v>
      </c>
    </row>
    <row r="150" spans="1:10" ht="39" customHeight="1">
      <c r="A150" s="36" t="s">
        <v>350</v>
      </c>
      <c r="B150" s="14" t="s">
        <v>347</v>
      </c>
      <c r="C150" s="17" t="s">
        <v>351</v>
      </c>
      <c r="D150" s="38" t="s">
        <v>560</v>
      </c>
      <c r="E150" s="21" t="s">
        <v>352</v>
      </c>
      <c r="F150" s="21" t="s">
        <v>352</v>
      </c>
      <c r="G150" s="20">
        <v>115</v>
      </c>
      <c r="H150" s="57" t="s">
        <v>410</v>
      </c>
      <c r="I150" s="57" t="s">
        <v>410</v>
      </c>
      <c r="J150" s="42">
        <f t="shared" si="2"/>
        <v>115</v>
      </c>
    </row>
    <row r="151" spans="1:10" ht="39" customHeight="1">
      <c r="A151" s="36" t="s">
        <v>353</v>
      </c>
      <c r="B151" s="14" t="s">
        <v>347</v>
      </c>
      <c r="C151" s="17" t="s">
        <v>354</v>
      </c>
      <c r="D151" s="38" t="s">
        <v>560</v>
      </c>
      <c r="E151" s="21" t="s">
        <v>349</v>
      </c>
      <c r="F151" s="21" t="s">
        <v>349</v>
      </c>
      <c r="G151" s="20">
        <v>69.8</v>
      </c>
      <c r="H151" s="57" t="s">
        <v>411</v>
      </c>
      <c r="I151" s="57" t="s">
        <v>411</v>
      </c>
      <c r="J151" s="42">
        <f t="shared" si="2"/>
        <v>69.8</v>
      </c>
    </row>
    <row r="152" spans="1:10" ht="39" customHeight="1">
      <c r="A152" s="36" t="s">
        <v>355</v>
      </c>
      <c r="B152" s="14" t="s">
        <v>347</v>
      </c>
      <c r="C152" s="21" t="s">
        <v>348</v>
      </c>
      <c r="D152" s="38" t="s">
        <v>560</v>
      </c>
      <c r="E152" s="21" t="s">
        <v>349</v>
      </c>
      <c r="F152" s="21" t="s">
        <v>349</v>
      </c>
      <c r="G152" s="20">
        <v>555</v>
      </c>
      <c r="H152" s="57" t="s">
        <v>412</v>
      </c>
      <c r="I152" s="57" t="s">
        <v>412</v>
      </c>
      <c r="J152" s="42">
        <f t="shared" si="2"/>
        <v>555</v>
      </c>
    </row>
    <row r="153" spans="1:10" ht="39" customHeight="1">
      <c r="A153" s="36" t="s">
        <v>356</v>
      </c>
      <c r="B153" s="14" t="s">
        <v>347</v>
      </c>
      <c r="C153" s="17" t="s">
        <v>357</v>
      </c>
      <c r="D153" s="38" t="s">
        <v>560</v>
      </c>
      <c r="E153" s="21" t="s">
        <v>349</v>
      </c>
      <c r="F153" s="21" t="s">
        <v>349</v>
      </c>
      <c r="G153" s="20">
        <v>521.05</v>
      </c>
      <c r="H153" s="57" t="s">
        <v>413</v>
      </c>
      <c r="I153" s="57" t="s">
        <v>413</v>
      </c>
      <c r="J153" s="42">
        <f t="shared" si="2"/>
        <v>521.05</v>
      </c>
    </row>
    <row r="154" spans="1:10" ht="39" customHeight="1">
      <c r="A154" s="36" t="s">
        <v>358</v>
      </c>
      <c r="B154" s="14" t="s">
        <v>347</v>
      </c>
      <c r="C154" s="21" t="s">
        <v>359</v>
      </c>
      <c r="D154" s="38" t="s">
        <v>560</v>
      </c>
      <c r="E154" s="21" t="s">
        <v>349</v>
      </c>
      <c r="F154" s="21" t="s">
        <v>349</v>
      </c>
      <c r="G154" s="20">
        <v>73.7</v>
      </c>
      <c r="H154" s="57" t="s">
        <v>414</v>
      </c>
      <c r="I154" s="57" t="s">
        <v>414</v>
      </c>
      <c r="J154" s="42">
        <f t="shared" si="2"/>
        <v>73.7</v>
      </c>
    </row>
    <row r="155" spans="1:10" ht="39" customHeight="1">
      <c r="A155" s="36" t="s">
        <v>360</v>
      </c>
      <c r="B155" s="14" t="s">
        <v>347</v>
      </c>
      <c r="C155" s="21" t="s">
        <v>359</v>
      </c>
      <c r="D155" s="38" t="s">
        <v>560</v>
      </c>
      <c r="E155" s="21" t="s">
        <v>349</v>
      </c>
      <c r="F155" s="21" t="s">
        <v>349</v>
      </c>
      <c r="G155" s="20">
        <v>202.4</v>
      </c>
      <c r="H155" s="57" t="s">
        <v>415</v>
      </c>
      <c r="I155" s="57" t="s">
        <v>415</v>
      </c>
      <c r="J155" s="42">
        <f t="shared" si="2"/>
        <v>202.4</v>
      </c>
    </row>
    <row r="156" spans="1:10" ht="39" customHeight="1">
      <c r="A156" s="36" t="s">
        <v>361</v>
      </c>
      <c r="B156" s="14" t="s">
        <v>347</v>
      </c>
      <c r="C156" s="17" t="s">
        <v>351</v>
      </c>
      <c r="D156" s="38" t="s">
        <v>560</v>
      </c>
      <c r="E156" s="21" t="s">
        <v>352</v>
      </c>
      <c r="F156" s="21" t="s">
        <v>352</v>
      </c>
      <c r="G156" s="20">
        <v>115</v>
      </c>
      <c r="H156" s="57" t="s">
        <v>416</v>
      </c>
      <c r="I156" s="57" t="s">
        <v>416</v>
      </c>
      <c r="J156" s="42">
        <f t="shared" si="2"/>
        <v>115</v>
      </c>
    </row>
    <row r="157" spans="1:10" ht="39" customHeight="1">
      <c r="A157" s="36" t="s">
        <v>362</v>
      </c>
      <c r="B157" s="14" t="s">
        <v>347</v>
      </c>
      <c r="C157" s="17" t="s">
        <v>357</v>
      </c>
      <c r="D157" s="38" t="s">
        <v>560</v>
      </c>
      <c r="E157" s="21" t="s">
        <v>352</v>
      </c>
      <c r="F157" s="21" t="s">
        <v>352</v>
      </c>
      <c r="G157" s="20">
        <v>150</v>
      </c>
      <c r="H157" s="57" t="s">
        <v>417</v>
      </c>
      <c r="I157" s="57" t="s">
        <v>417</v>
      </c>
      <c r="J157" s="42">
        <f t="shared" si="2"/>
        <v>150</v>
      </c>
    </row>
    <row r="158" spans="1:10" ht="39" customHeight="1">
      <c r="A158" s="36" t="s">
        <v>363</v>
      </c>
      <c r="B158" s="14" t="s">
        <v>347</v>
      </c>
      <c r="C158" s="17" t="s">
        <v>354</v>
      </c>
      <c r="D158" s="38" t="s">
        <v>560</v>
      </c>
      <c r="E158" s="21" t="s">
        <v>349</v>
      </c>
      <c r="F158" s="21" t="s">
        <v>349</v>
      </c>
      <c r="G158" s="20">
        <v>84.95</v>
      </c>
      <c r="H158" s="57" t="s">
        <v>413</v>
      </c>
      <c r="I158" s="57" t="s">
        <v>413</v>
      </c>
      <c r="J158" s="42">
        <f t="shared" si="2"/>
        <v>84.95</v>
      </c>
    </row>
    <row r="159" spans="1:10" ht="39" customHeight="1">
      <c r="A159" s="36" t="s">
        <v>364</v>
      </c>
      <c r="B159" s="14" t="s">
        <v>347</v>
      </c>
      <c r="C159" s="17" t="s">
        <v>354</v>
      </c>
      <c r="D159" s="38" t="s">
        <v>560</v>
      </c>
      <c r="E159" s="21" t="s">
        <v>349</v>
      </c>
      <c r="F159" s="21" t="s">
        <v>349</v>
      </c>
      <c r="G159" s="20">
        <v>45</v>
      </c>
      <c r="H159" s="57" t="s">
        <v>418</v>
      </c>
      <c r="I159" s="57" t="s">
        <v>418</v>
      </c>
      <c r="J159" s="42">
        <f t="shared" si="2"/>
        <v>45</v>
      </c>
    </row>
    <row r="160" spans="1:10" ht="39" customHeight="1">
      <c r="A160" s="36" t="s">
        <v>365</v>
      </c>
      <c r="B160" s="14" t="s">
        <v>347</v>
      </c>
      <c r="C160" s="17" t="s">
        <v>366</v>
      </c>
      <c r="D160" s="38" t="s">
        <v>560</v>
      </c>
      <c r="E160" s="21" t="s">
        <v>352</v>
      </c>
      <c r="F160" s="21" t="s">
        <v>352</v>
      </c>
      <c r="G160" s="20">
        <v>73.7</v>
      </c>
      <c r="H160" s="57" t="s">
        <v>419</v>
      </c>
      <c r="I160" s="57" t="s">
        <v>419</v>
      </c>
      <c r="J160" s="42">
        <f t="shared" si="2"/>
        <v>73.7</v>
      </c>
    </row>
    <row r="161" spans="1:10" ht="39" customHeight="1">
      <c r="A161" s="36" t="s">
        <v>367</v>
      </c>
      <c r="B161" s="14" t="s">
        <v>347</v>
      </c>
      <c r="C161" s="17" t="s">
        <v>357</v>
      </c>
      <c r="D161" s="38" t="s">
        <v>560</v>
      </c>
      <c r="E161" s="21" t="s">
        <v>352</v>
      </c>
      <c r="F161" s="21" t="s">
        <v>352</v>
      </c>
      <c r="G161" s="20">
        <v>10</v>
      </c>
      <c r="H161" s="57" t="s">
        <v>419</v>
      </c>
      <c r="I161" s="57" t="s">
        <v>419</v>
      </c>
      <c r="J161" s="42">
        <f t="shared" si="2"/>
        <v>10</v>
      </c>
    </row>
    <row r="162" spans="1:10" ht="39" customHeight="1">
      <c r="A162" s="36" t="s">
        <v>368</v>
      </c>
      <c r="B162" s="14" t="s">
        <v>347</v>
      </c>
      <c r="C162" s="17" t="s">
        <v>40</v>
      </c>
      <c r="D162" s="38" t="s">
        <v>560</v>
      </c>
      <c r="E162" s="21" t="s">
        <v>349</v>
      </c>
      <c r="F162" s="21" t="s">
        <v>349</v>
      </c>
      <c r="G162" s="20">
        <v>482</v>
      </c>
      <c r="H162" s="57" t="s">
        <v>420</v>
      </c>
      <c r="I162" s="57" t="s">
        <v>420</v>
      </c>
      <c r="J162" s="42">
        <f t="shared" si="2"/>
        <v>482</v>
      </c>
    </row>
    <row r="163" spans="1:10" ht="39" customHeight="1">
      <c r="A163" s="36" t="s">
        <v>369</v>
      </c>
      <c r="B163" s="14" t="s">
        <v>347</v>
      </c>
      <c r="C163" s="7" t="s">
        <v>370</v>
      </c>
      <c r="D163" s="38" t="s">
        <v>517</v>
      </c>
      <c r="E163" s="21" t="s">
        <v>371</v>
      </c>
      <c r="F163" s="21" t="s">
        <v>371</v>
      </c>
      <c r="G163" s="20">
        <v>106</v>
      </c>
      <c r="H163" s="57" t="s">
        <v>421</v>
      </c>
      <c r="I163" s="57" t="s">
        <v>421</v>
      </c>
      <c r="J163" s="42">
        <f t="shared" si="2"/>
        <v>106</v>
      </c>
    </row>
    <row r="164" spans="1:10" ht="39" customHeight="1">
      <c r="A164" s="36" t="s">
        <v>372</v>
      </c>
      <c r="B164" s="14" t="s">
        <v>347</v>
      </c>
      <c r="C164" s="17" t="s">
        <v>40</v>
      </c>
      <c r="D164" s="38" t="s">
        <v>560</v>
      </c>
      <c r="E164" s="21" t="s">
        <v>352</v>
      </c>
      <c r="F164" s="21" t="s">
        <v>352</v>
      </c>
      <c r="G164" s="20">
        <v>32</v>
      </c>
      <c r="H164" s="57" t="s">
        <v>419</v>
      </c>
      <c r="I164" s="57" t="s">
        <v>419</v>
      </c>
      <c r="J164" s="42">
        <f t="shared" si="2"/>
        <v>32</v>
      </c>
    </row>
    <row r="165" spans="1:10" ht="39" customHeight="1">
      <c r="A165" s="36" t="s">
        <v>373</v>
      </c>
      <c r="B165" s="14" t="s">
        <v>347</v>
      </c>
      <c r="C165" s="17" t="s">
        <v>40</v>
      </c>
      <c r="D165" s="38" t="s">
        <v>560</v>
      </c>
      <c r="E165" s="21" t="s">
        <v>352</v>
      </c>
      <c r="F165" s="21" t="s">
        <v>352</v>
      </c>
      <c r="G165" s="20">
        <v>240</v>
      </c>
      <c r="H165" s="57" t="s">
        <v>422</v>
      </c>
      <c r="I165" s="57" t="s">
        <v>422</v>
      </c>
      <c r="J165" s="42">
        <f t="shared" si="2"/>
        <v>240</v>
      </c>
    </row>
    <row r="166" spans="1:10" ht="39" customHeight="1">
      <c r="A166" s="36" t="s">
        <v>374</v>
      </c>
      <c r="B166" s="14" t="s">
        <v>347</v>
      </c>
      <c r="C166" s="17" t="s">
        <v>40</v>
      </c>
      <c r="D166" s="38" t="s">
        <v>560</v>
      </c>
      <c r="E166" s="21" t="s">
        <v>352</v>
      </c>
      <c r="F166" s="21" t="s">
        <v>352</v>
      </c>
      <c r="G166" s="20">
        <v>32</v>
      </c>
      <c r="H166" s="57" t="s">
        <v>423</v>
      </c>
      <c r="I166" s="57" t="s">
        <v>423</v>
      </c>
      <c r="J166" s="42">
        <f t="shared" si="2"/>
        <v>32</v>
      </c>
    </row>
    <row r="167" spans="1:10" ht="39" customHeight="1">
      <c r="A167" s="36" t="s">
        <v>375</v>
      </c>
      <c r="B167" s="14" t="s">
        <v>347</v>
      </c>
      <c r="C167" s="17" t="s">
        <v>351</v>
      </c>
      <c r="D167" s="38" t="s">
        <v>560</v>
      </c>
      <c r="E167" s="21" t="s">
        <v>352</v>
      </c>
      <c r="F167" s="21" t="s">
        <v>352</v>
      </c>
      <c r="G167" s="20">
        <v>115</v>
      </c>
      <c r="H167" s="57" t="s">
        <v>424</v>
      </c>
      <c r="I167" s="57" t="s">
        <v>424</v>
      </c>
      <c r="J167" s="42">
        <f t="shared" si="2"/>
        <v>115</v>
      </c>
    </row>
    <row r="168" spans="1:10" ht="39" customHeight="1">
      <c r="A168" s="36" t="s">
        <v>376</v>
      </c>
      <c r="B168" s="14" t="s">
        <v>347</v>
      </c>
      <c r="C168" s="17" t="s">
        <v>357</v>
      </c>
      <c r="D168" s="38" t="s">
        <v>560</v>
      </c>
      <c r="E168" s="21" t="s">
        <v>349</v>
      </c>
      <c r="F168" s="21" t="s">
        <v>349</v>
      </c>
      <c r="G168" s="20">
        <v>490.1</v>
      </c>
      <c r="H168" s="57" t="s">
        <v>425</v>
      </c>
      <c r="I168" s="57" t="s">
        <v>425</v>
      </c>
      <c r="J168" s="42">
        <f t="shared" si="2"/>
        <v>490.1</v>
      </c>
    </row>
    <row r="169" spans="1:10" ht="39" customHeight="1">
      <c r="A169" s="36" t="s">
        <v>377</v>
      </c>
      <c r="B169" s="14" t="s">
        <v>347</v>
      </c>
      <c r="C169" s="17" t="s">
        <v>40</v>
      </c>
      <c r="D169" s="38" t="s">
        <v>560</v>
      </c>
      <c r="E169" s="21" t="s">
        <v>349</v>
      </c>
      <c r="F169" s="21" t="s">
        <v>349</v>
      </c>
      <c r="G169" s="20">
        <v>580</v>
      </c>
      <c r="H169" s="57" t="s">
        <v>425</v>
      </c>
      <c r="I169" s="57" t="s">
        <v>425</v>
      </c>
      <c r="J169" s="42">
        <f t="shared" si="2"/>
        <v>580</v>
      </c>
    </row>
    <row r="170" spans="1:10" ht="39" customHeight="1">
      <c r="A170" s="36" t="s">
        <v>378</v>
      </c>
      <c r="B170" s="14" t="s">
        <v>347</v>
      </c>
      <c r="C170" s="17" t="s">
        <v>357</v>
      </c>
      <c r="D170" s="38" t="s">
        <v>560</v>
      </c>
      <c r="E170" s="21" t="s">
        <v>349</v>
      </c>
      <c r="F170" s="21" t="s">
        <v>349</v>
      </c>
      <c r="G170" s="20">
        <v>789.83</v>
      </c>
      <c r="H170" s="57" t="s">
        <v>426</v>
      </c>
      <c r="I170" s="57" t="s">
        <v>426</v>
      </c>
      <c r="J170" s="42">
        <f t="shared" si="2"/>
        <v>789.83</v>
      </c>
    </row>
    <row r="171" spans="1:10" ht="39" customHeight="1">
      <c r="A171" s="36" t="s">
        <v>379</v>
      </c>
      <c r="B171" s="14" t="s">
        <v>347</v>
      </c>
      <c r="C171" s="21" t="s">
        <v>348</v>
      </c>
      <c r="D171" s="38" t="s">
        <v>560</v>
      </c>
      <c r="E171" s="21" t="s">
        <v>349</v>
      </c>
      <c r="F171" s="21" t="s">
        <v>349</v>
      </c>
      <c r="G171" s="20">
        <v>368.05</v>
      </c>
      <c r="H171" s="57" t="s">
        <v>426</v>
      </c>
      <c r="I171" s="57" t="s">
        <v>426</v>
      </c>
      <c r="J171" s="42">
        <f t="shared" si="2"/>
        <v>368.05</v>
      </c>
    </row>
    <row r="172" spans="1:10" ht="39" customHeight="1">
      <c r="A172" s="36" t="s">
        <v>380</v>
      </c>
      <c r="B172" s="14" t="s">
        <v>347</v>
      </c>
      <c r="C172" s="17" t="s">
        <v>357</v>
      </c>
      <c r="D172" s="38" t="s">
        <v>560</v>
      </c>
      <c r="E172" s="21" t="s">
        <v>349</v>
      </c>
      <c r="F172" s="21" t="s">
        <v>349</v>
      </c>
      <c r="G172" s="20">
        <v>188.29</v>
      </c>
      <c r="H172" s="57" t="s">
        <v>427</v>
      </c>
      <c r="I172" s="57" t="s">
        <v>427</v>
      </c>
      <c r="J172" s="42">
        <f t="shared" si="2"/>
        <v>188.29</v>
      </c>
    </row>
    <row r="173" spans="1:10" ht="39" customHeight="1">
      <c r="A173" s="36" t="s">
        <v>381</v>
      </c>
      <c r="B173" s="14" t="s">
        <v>347</v>
      </c>
      <c r="C173" s="17" t="s">
        <v>351</v>
      </c>
      <c r="D173" s="38" t="s">
        <v>560</v>
      </c>
      <c r="E173" s="21" t="s">
        <v>352</v>
      </c>
      <c r="F173" s="21" t="s">
        <v>352</v>
      </c>
      <c r="G173" s="20">
        <v>70</v>
      </c>
      <c r="H173" s="57" t="s">
        <v>428</v>
      </c>
      <c r="I173" s="57" t="s">
        <v>428</v>
      </c>
      <c r="J173" s="42">
        <f t="shared" si="2"/>
        <v>70</v>
      </c>
    </row>
    <row r="174" spans="1:10" ht="39" customHeight="1">
      <c r="A174" s="36" t="s">
        <v>382</v>
      </c>
      <c r="B174" s="14" t="s">
        <v>347</v>
      </c>
      <c r="C174" s="17" t="s">
        <v>357</v>
      </c>
      <c r="D174" s="38" t="s">
        <v>560</v>
      </c>
      <c r="E174" s="21" t="s">
        <v>352</v>
      </c>
      <c r="F174" s="21" t="s">
        <v>352</v>
      </c>
      <c r="G174" s="20">
        <v>110</v>
      </c>
      <c r="H174" s="57" t="s">
        <v>429</v>
      </c>
      <c r="I174" s="57" t="s">
        <v>429</v>
      </c>
      <c r="J174" s="42">
        <f t="shared" si="2"/>
        <v>110</v>
      </c>
    </row>
    <row r="175" spans="1:10" ht="39" customHeight="1">
      <c r="A175" s="36" t="s">
        <v>383</v>
      </c>
      <c r="B175" s="14" t="s">
        <v>347</v>
      </c>
      <c r="C175" s="17" t="s">
        <v>351</v>
      </c>
      <c r="D175" s="38" t="s">
        <v>560</v>
      </c>
      <c r="E175" s="21" t="s">
        <v>352</v>
      </c>
      <c r="F175" s="21" t="s">
        <v>352</v>
      </c>
      <c r="G175" s="20">
        <v>115</v>
      </c>
      <c r="H175" s="57" t="s">
        <v>429</v>
      </c>
      <c r="I175" s="57" t="s">
        <v>429</v>
      </c>
      <c r="J175" s="42">
        <f t="shared" si="2"/>
        <v>115</v>
      </c>
    </row>
    <row r="176" spans="1:10" ht="39" customHeight="1">
      <c r="A176" s="36" t="s">
        <v>384</v>
      </c>
      <c r="B176" s="14" t="s">
        <v>347</v>
      </c>
      <c r="C176" s="17" t="s">
        <v>357</v>
      </c>
      <c r="D176" s="38" t="s">
        <v>560</v>
      </c>
      <c r="E176" s="21" t="s">
        <v>352</v>
      </c>
      <c r="F176" s="21" t="s">
        <v>352</v>
      </c>
      <c r="G176" s="20">
        <v>70</v>
      </c>
      <c r="H176" s="57" t="s">
        <v>430</v>
      </c>
      <c r="I176" s="57" t="s">
        <v>430</v>
      </c>
      <c r="J176" s="42">
        <f t="shared" si="2"/>
        <v>70</v>
      </c>
    </row>
    <row r="177" spans="1:10" ht="39" customHeight="1">
      <c r="A177" s="36" t="s">
        <v>385</v>
      </c>
      <c r="B177" s="14" t="s">
        <v>347</v>
      </c>
      <c r="C177" s="17" t="s">
        <v>40</v>
      </c>
      <c r="D177" s="38" t="s">
        <v>560</v>
      </c>
      <c r="E177" s="21" t="s">
        <v>352</v>
      </c>
      <c r="F177" s="21" t="s">
        <v>352</v>
      </c>
      <c r="G177" s="20">
        <v>465.6</v>
      </c>
      <c r="H177" s="57" t="s">
        <v>431</v>
      </c>
      <c r="I177" s="57" t="s">
        <v>431</v>
      </c>
      <c r="J177" s="42">
        <f t="shared" si="2"/>
        <v>465.6</v>
      </c>
    </row>
    <row r="178" spans="1:10" ht="39" customHeight="1">
      <c r="A178" s="36" t="s">
        <v>386</v>
      </c>
      <c r="B178" s="14" t="s">
        <v>347</v>
      </c>
      <c r="C178" s="17" t="s">
        <v>40</v>
      </c>
      <c r="D178" s="38" t="s">
        <v>560</v>
      </c>
      <c r="E178" s="21" t="s">
        <v>352</v>
      </c>
      <c r="F178" s="21" t="s">
        <v>352</v>
      </c>
      <c r="G178" s="20">
        <v>32</v>
      </c>
      <c r="H178" s="57" t="s">
        <v>432</v>
      </c>
      <c r="I178" s="57" t="s">
        <v>432</v>
      </c>
      <c r="J178" s="42">
        <f t="shared" si="2"/>
        <v>32</v>
      </c>
    </row>
    <row r="179" spans="1:10" ht="39" customHeight="1">
      <c r="A179" s="36" t="s">
        <v>387</v>
      </c>
      <c r="B179" s="14" t="s">
        <v>347</v>
      </c>
      <c r="C179" s="17" t="s">
        <v>388</v>
      </c>
      <c r="D179" s="38" t="s">
        <v>560</v>
      </c>
      <c r="E179" s="21" t="s">
        <v>349</v>
      </c>
      <c r="F179" s="21" t="s">
        <v>349</v>
      </c>
      <c r="G179" s="20">
        <v>607.19</v>
      </c>
      <c r="H179" s="57" t="s">
        <v>426</v>
      </c>
      <c r="I179" s="57" t="s">
        <v>426</v>
      </c>
      <c r="J179" s="42">
        <f t="shared" si="2"/>
        <v>607.19</v>
      </c>
    </row>
    <row r="180" spans="1:10" ht="39" customHeight="1">
      <c r="A180" s="36" t="s">
        <v>389</v>
      </c>
      <c r="B180" s="14" t="s">
        <v>347</v>
      </c>
      <c r="C180" s="17" t="s">
        <v>366</v>
      </c>
      <c r="D180" s="38" t="s">
        <v>560</v>
      </c>
      <c r="E180" s="21" t="s">
        <v>352</v>
      </c>
      <c r="F180" s="21" t="s">
        <v>352</v>
      </c>
      <c r="G180" s="20">
        <v>147.4</v>
      </c>
      <c r="H180" s="57" t="s">
        <v>433</v>
      </c>
      <c r="I180" s="57" t="s">
        <v>433</v>
      </c>
      <c r="J180" s="42">
        <f t="shared" si="2"/>
        <v>147.4</v>
      </c>
    </row>
    <row r="181" spans="1:10" s="34" customFormat="1" ht="39" customHeight="1">
      <c r="A181" s="36" t="s">
        <v>390</v>
      </c>
      <c r="B181" s="14" t="s">
        <v>347</v>
      </c>
      <c r="C181" s="17" t="s">
        <v>391</v>
      </c>
      <c r="D181" s="38" t="s">
        <v>561</v>
      </c>
      <c r="E181" s="21" t="s">
        <v>392</v>
      </c>
      <c r="F181" s="21" t="s">
        <v>393</v>
      </c>
      <c r="G181" s="20">
        <v>897.4</v>
      </c>
      <c r="H181" s="58">
        <v>42032</v>
      </c>
      <c r="I181" s="57">
        <v>42032</v>
      </c>
      <c r="J181" s="42">
        <f t="shared" si="2"/>
        <v>897.4</v>
      </c>
    </row>
    <row r="182" spans="1:10" ht="39" customHeight="1">
      <c r="A182" s="43" t="s">
        <v>394</v>
      </c>
      <c r="B182" s="14" t="s">
        <v>347</v>
      </c>
      <c r="C182" s="17" t="s">
        <v>395</v>
      </c>
      <c r="D182" s="38" t="s">
        <v>517</v>
      </c>
      <c r="E182" s="21" t="s">
        <v>396</v>
      </c>
      <c r="F182" s="21" t="s">
        <v>396</v>
      </c>
      <c r="G182" s="20">
        <v>1121.74</v>
      </c>
      <c r="H182" s="57" t="s">
        <v>434</v>
      </c>
      <c r="I182" s="57" t="s">
        <v>434</v>
      </c>
      <c r="J182" s="42">
        <f t="shared" si="2"/>
        <v>1121.74</v>
      </c>
    </row>
    <row r="183" spans="1:10" ht="39" customHeight="1">
      <c r="A183" s="43" t="s">
        <v>397</v>
      </c>
      <c r="B183" s="14" t="s">
        <v>347</v>
      </c>
      <c r="C183" s="17" t="s">
        <v>398</v>
      </c>
      <c r="D183" s="38" t="s">
        <v>517</v>
      </c>
      <c r="E183" s="21" t="s">
        <v>399</v>
      </c>
      <c r="F183" s="21" t="s">
        <v>399</v>
      </c>
      <c r="G183" s="20">
        <v>199.87</v>
      </c>
      <c r="H183" s="57" t="s">
        <v>435</v>
      </c>
      <c r="I183" s="57" t="s">
        <v>435</v>
      </c>
      <c r="J183" s="42">
        <f t="shared" si="2"/>
        <v>199.87</v>
      </c>
    </row>
    <row r="184" spans="1:10" ht="39" customHeight="1">
      <c r="A184" s="43" t="s">
        <v>400</v>
      </c>
      <c r="B184" s="14" t="s">
        <v>347</v>
      </c>
      <c r="C184" s="17" t="s">
        <v>401</v>
      </c>
      <c r="D184" s="38" t="s">
        <v>517</v>
      </c>
      <c r="E184" s="21" t="s">
        <v>399</v>
      </c>
      <c r="F184" s="21" t="s">
        <v>399</v>
      </c>
      <c r="G184" s="20">
        <v>15.27</v>
      </c>
      <c r="H184" s="57" t="s">
        <v>436</v>
      </c>
      <c r="I184" s="57" t="s">
        <v>436</v>
      </c>
      <c r="J184" s="42">
        <f t="shared" si="2"/>
        <v>15.27</v>
      </c>
    </row>
    <row r="185" spans="1:10" ht="39" customHeight="1">
      <c r="A185" s="43" t="s">
        <v>402</v>
      </c>
      <c r="B185" s="14" t="s">
        <v>347</v>
      </c>
      <c r="C185" s="17" t="s">
        <v>403</v>
      </c>
      <c r="D185" s="38" t="s">
        <v>517</v>
      </c>
      <c r="E185" s="21" t="s">
        <v>399</v>
      </c>
      <c r="F185" s="21" t="s">
        <v>399</v>
      </c>
      <c r="G185" s="20">
        <v>54</v>
      </c>
      <c r="H185" s="57" t="s">
        <v>437</v>
      </c>
      <c r="I185" s="57" t="s">
        <v>437</v>
      </c>
      <c r="J185" s="42">
        <f t="shared" si="2"/>
        <v>54</v>
      </c>
    </row>
    <row r="186" spans="1:10" s="34" customFormat="1" ht="39" customHeight="1">
      <c r="A186" s="43" t="s">
        <v>404</v>
      </c>
      <c r="B186" s="14" t="s">
        <v>347</v>
      </c>
      <c r="C186" s="17" t="s">
        <v>405</v>
      </c>
      <c r="D186" s="38" t="s">
        <v>517</v>
      </c>
      <c r="E186" s="21" t="s">
        <v>406</v>
      </c>
      <c r="F186" s="21" t="s">
        <v>406</v>
      </c>
      <c r="G186" s="20">
        <v>5.74</v>
      </c>
      <c r="H186" s="58">
        <v>42339</v>
      </c>
      <c r="I186" s="57">
        <v>42339</v>
      </c>
      <c r="J186" s="42">
        <f t="shared" si="2"/>
        <v>5.74</v>
      </c>
    </row>
    <row r="187" spans="1:10" ht="39" customHeight="1">
      <c r="A187" s="43" t="s">
        <v>407</v>
      </c>
      <c r="B187" s="14" t="s">
        <v>347</v>
      </c>
      <c r="C187" s="17" t="s">
        <v>408</v>
      </c>
      <c r="D187" s="38" t="s">
        <v>517</v>
      </c>
      <c r="E187" s="21" t="s">
        <v>399</v>
      </c>
      <c r="F187" s="21" t="s">
        <v>399</v>
      </c>
      <c r="G187" s="20">
        <v>15.27</v>
      </c>
      <c r="H187" s="57" t="s">
        <v>436</v>
      </c>
      <c r="I187" s="57" t="s">
        <v>436</v>
      </c>
      <c r="J187" s="42">
        <f t="shared" si="2"/>
        <v>15.27</v>
      </c>
    </row>
    <row r="188" spans="1:10" ht="39" customHeight="1">
      <c r="A188" s="36" t="s">
        <v>65</v>
      </c>
      <c r="B188" s="14" t="s">
        <v>7</v>
      </c>
      <c r="C188" s="22" t="s">
        <v>535</v>
      </c>
      <c r="D188" s="38" t="s">
        <v>517</v>
      </c>
      <c r="E188" s="6" t="s">
        <v>78</v>
      </c>
      <c r="F188" s="6" t="s">
        <v>78</v>
      </c>
      <c r="G188" s="9">
        <v>258</v>
      </c>
      <c r="H188" s="60" t="s">
        <v>79</v>
      </c>
      <c r="I188" s="60"/>
      <c r="J188" s="42">
        <f t="shared" si="2"/>
        <v>258</v>
      </c>
    </row>
    <row r="189" spans="1:10" ht="39" customHeight="1">
      <c r="A189" s="36" t="s">
        <v>66</v>
      </c>
      <c r="B189" s="14" t="s">
        <v>7</v>
      </c>
      <c r="C189" s="22" t="s">
        <v>536</v>
      </c>
      <c r="D189" s="38" t="s">
        <v>517</v>
      </c>
      <c r="E189" s="6" t="s">
        <v>80</v>
      </c>
      <c r="F189" s="6" t="s">
        <v>80</v>
      </c>
      <c r="G189" s="9">
        <v>990</v>
      </c>
      <c r="H189" s="60" t="s">
        <v>79</v>
      </c>
      <c r="I189" s="60"/>
      <c r="J189" s="42">
        <f t="shared" si="2"/>
        <v>990</v>
      </c>
    </row>
    <row r="190" spans="1:10" ht="39" customHeight="1">
      <c r="A190" s="36" t="s">
        <v>67</v>
      </c>
      <c r="B190" s="14" t="s">
        <v>7</v>
      </c>
      <c r="C190" s="22" t="s">
        <v>537</v>
      </c>
      <c r="D190" s="38" t="s">
        <v>517</v>
      </c>
      <c r="E190" s="6" t="s">
        <v>81</v>
      </c>
      <c r="F190" s="6" t="s">
        <v>81</v>
      </c>
      <c r="G190" s="9">
        <v>609.45</v>
      </c>
      <c r="H190" s="60" t="s">
        <v>79</v>
      </c>
      <c r="I190" s="60"/>
      <c r="J190" s="42">
        <f t="shared" si="2"/>
        <v>609.45</v>
      </c>
    </row>
    <row r="191" spans="1:10" ht="39" customHeight="1">
      <c r="A191" s="36" t="s">
        <v>68</v>
      </c>
      <c r="B191" s="14" t="s">
        <v>7</v>
      </c>
      <c r="C191" s="22" t="s">
        <v>538</v>
      </c>
      <c r="D191" s="38" t="s">
        <v>517</v>
      </c>
      <c r="E191" s="6" t="s">
        <v>78</v>
      </c>
      <c r="F191" s="6" t="s">
        <v>78</v>
      </c>
      <c r="G191" s="9">
        <v>1016.6</v>
      </c>
      <c r="H191" s="60" t="s">
        <v>79</v>
      </c>
      <c r="I191" s="60"/>
      <c r="J191" s="42">
        <f t="shared" si="2"/>
        <v>1016.6</v>
      </c>
    </row>
    <row r="192" spans="1:10" ht="39" customHeight="1">
      <c r="A192" s="36" t="s">
        <v>69</v>
      </c>
      <c r="B192" s="14" t="s">
        <v>7</v>
      </c>
      <c r="C192" s="22" t="s">
        <v>539</v>
      </c>
      <c r="D192" s="38" t="s">
        <v>517</v>
      </c>
      <c r="E192" s="6" t="s">
        <v>78</v>
      </c>
      <c r="F192" s="6" t="s">
        <v>78</v>
      </c>
      <c r="G192" s="9">
        <v>484.4</v>
      </c>
      <c r="H192" s="60" t="s">
        <v>79</v>
      </c>
      <c r="I192" s="60"/>
      <c r="J192" s="42">
        <f t="shared" si="2"/>
        <v>484.4</v>
      </c>
    </row>
    <row r="193" spans="1:10" ht="39" customHeight="1">
      <c r="A193" s="36" t="s">
        <v>70</v>
      </c>
      <c r="B193" s="14" t="s">
        <v>7</v>
      </c>
      <c r="C193" s="22" t="s">
        <v>540</v>
      </c>
      <c r="D193" s="38" t="s">
        <v>517</v>
      </c>
      <c r="E193" s="6" t="s">
        <v>81</v>
      </c>
      <c r="F193" s="6" t="s">
        <v>81</v>
      </c>
      <c r="G193" s="9">
        <v>496</v>
      </c>
      <c r="H193" s="60" t="s">
        <v>79</v>
      </c>
      <c r="I193" s="60"/>
      <c r="J193" s="42">
        <f t="shared" si="2"/>
        <v>496</v>
      </c>
    </row>
    <row r="194" spans="1:10" ht="39" customHeight="1">
      <c r="A194" s="36" t="s">
        <v>71</v>
      </c>
      <c r="B194" s="14" t="s">
        <v>7</v>
      </c>
      <c r="C194" s="22" t="s">
        <v>541</v>
      </c>
      <c r="D194" s="38" t="s">
        <v>517</v>
      </c>
      <c r="E194" s="6" t="s">
        <v>82</v>
      </c>
      <c r="F194" s="6" t="s">
        <v>82</v>
      </c>
      <c r="G194" s="9">
        <v>400</v>
      </c>
      <c r="H194" s="60" t="s">
        <v>79</v>
      </c>
      <c r="I194" s="60"/>
      <c r="J194" s="42">
        <f t="shared" si="2"/>
        <v>400</v>
      </c>
    </row>
    <row r="195" spans="1:10" ht="39" customHeight="1">
      <c r="A195" s="36" t="s">
        <v>72</v>
      </c>
      <c r="B195" s="14" t="s">
        <v>7</v>
      </c>
      <c r="C195" s="22" t="s">
        <v>542</v>
      </c>
      <c r="D195" s="38" t="s">
        <v>517</v>
      </c>
      <c r="E195" s="6" t="s">
        <v>81</v>
      </c>
      <c r="F195" s="6" t="s">
        <v>81</v>
      </c>
      <c r="G195" s="9">
        <v>372</v>
      </c>
      <c r="H195" s="60" t="s">
        <v>79</v>
      </c>
      <c r="I195" s="60"/>
      <c r="J195" s="42">
        <f t="shared" si="2"/>
        <v>372</v>
      </c>
    </row>
    <row r="196" spans="1:10" ht="39" customHeight="1">
      <c r="A196" s="36" t="s">
        <v>73</v>
      </c>
      <c r="B196" s="14" t="s">
        <v>7</v>
      </c>
      <c r="C196" s="22" t="s">
        <v>543</v>
      </c>
      <c r="D196" s="38" t="s">
        <v>517</v>
      </c>
      <c r="E196" s="6" t="s">
        <v>81</v>
      </c>
      <c r="F196" s="6" t="s">
        <v>81</v>
      </c>
      <c r="G196" s="9">
        <v>1385.19</v>
      </c>
      <c r="H196" s="60" t="s">
        <v>79</v>
      </c>
      <c r="I196" s="60"/>
      <c r="J196" s="42">
        <f aca="true" t="shared" si="3" ref="J196:J259">G196</f>
        <v>1385.19</v>
      </c>
    </row>
    <row r="197" spans="1:10" ht="39" customHeight="1">
      <c r="A197" s="36" t="s">
        <v>74</v>
      </c>
      <c r="B197" s="14" t="s">
        <v>7</v>
      </c>
      <c r="C197" s="22" t="s">
        <v>544</v>
      </c>
      <c r="D197" s="38" t="s">
        <v>517</v>
      </c>
      <c r="E197" s="6" t="s">
        <v>83</v>
      </c>
      <c r="F197" s="6" t="s">
        <v>83</v>
      </c>
      <c r="G197" s="9">
        <v>560.25</v>
      </c>
      <c r="H197" s="60" t="s">
        <v>79</v>
      </c>
      <c r="I197" s="60"/>
      <c r="J197" s="42">
        <f t="shared" si="3"/>
        <v>560.25</v>
      </c>
    </row>
    <row r="198" spans="1:10" ht="39" customHeight="1">
      <c r="A198" s="36" t="s">
        <v>75</v>
      </c>
      <c r="B198" s="14" t="s">
        <v>7</v>
      </c>
      <c r="C198" s="22" t="s">
        <v>545</v>
      </c>
      <c r="D198" s="38" t="s">
        <v>517</v>
      </c>
      <c r="E198" s="6" t="s">
        <v>78</v>
      </c>
      <c r="F198" s="6" t="s">
        <v>78</v>
      </c>
      <c r="G198" s="9">
        <v>823.3</v>
      </c>
      <c r="H198" s="60" t="s">
        <v>79</v>
      </c>
      <c r="I198" s="60"/>
      <c r="J198" s="42">
        <f t="shared" si="3"/>
        <v>823.3</v>
      </c>
    </row>
    <row r="199" spans="1:10" ht="39" customHeight="1">
      <c r="A199" s="36" t="s">
        <v>76</v>
      </c>
      <c r="B199" s="14" t="s">
        <v>7</v>
      </c>
      <c r="C199" s="22" t="s">
        <v>546</v>
      </c>
      <c r="D199" s="38" t="s">
        <v>517</v>
      </c>
      <c r="E199" s="6" t="s">
        <v>82</v>
      </c>
      <c r="F199" s="6" t="s">
        <v>82</v>
      </c>
      <c r="G199" s="9">
        <v>2122.85</v>
      </c>
      <c r="H199" s="60" t="s">
        <v>79</v>
      </c>
      <c r="I199" s="60"/>
      <c r="J199" s="42">
        <f t="shared" si="3"/>
        <v>2122.85</v>
      </c>
    </row>
    <row r="200" spans="1:10" ht="39" customHeight="1">
      <c r="A200" s="36" t="s">
        <v>77</v>
      </c>
      <c r="B200" s="14" t="s">
        <v>7</v>
      </c>
      <c r="C200" s="22" t="s">
        <v>547</v>
      </c>
      <c r="D200" s="38" t="s">
        <v>517</v>
      </c>
      <c r="E200" s="6" t="s">
        <v>84</v>
      </c>
      <c r="F200" s="6" t="s">
        <v>84</v>
      </c>
      <c r="G200" s="9">
        <v>32.79</v>
      </c>
      <c r="H200" s="60" t="s">
        <v>79</v>
      </c>
      <c r="I200" s="60"/>
      <c r="J200" s="42">
        <f t="shared" si="3"/>
        <v>32.79</v>
      </c>
    </row>
    <row r="201" spans="1:10" ht="39" customHeight="1">
      <c r="A201" s="36">
        <v>6328396595</v>
      </c>
      <c r="B201" s="14" t="s">
        <v>7</v>
      </c>
      <c r="C201" s="22" t="s">
        <v>548</v>
      </c>
      <c r="D201" s="39" t="s">
        <v>562</v>
      </c>
      <c r="E201" s="6" t="s">
        <v>85</v>
      </c>
      <c r="F201" s="6" t="s">
        <v>86</v>
      </c>
      <c r="G201" s="9">
        <v>114200</v>
      </c>
      <c r="H201" s="60" t="s">
        <v>87</v>
      </c>
      <c r="I201" s="60"/>
      <c r="J201" s="42">
        <f t="shared" si="3"/>
        <v>114200</v>
      </c>
    </row>
    <row r="202" spans="1:10" ht="39" customHeight="1">
      <c r="A202" s="44" t="s">
        <v>571</v>
      </c>
      <c r="B202" s="14" t="s">
        <v>440</v>
      </c>
      <c r="C202" s="17" t="s">
        <v>441</v>
      </c>
      <c r="D202" s="38" t="s">
        <v>563</v>
      </c>
      <c r="E202" s="21" t="s">
        <v>442</v>
      </c>
      <c r="F202" s="21" t="s">
        <v>443</v>
      </c>
      <c r="G202" s="12">
        <v>118670</v>
      </c>
      <c r="H202" s="18">
        <v>42143</v>
      </c>
      <c r="I202" s="18">
        <v>42147</v>
      </c>
      <c r="J202" s="42">
        <f t="shared" si="3"/>
        <v>118670</v>
      </c>
    </row>
    <row r="203" spans="1:10" ht="39" customHeight="1">
      <c r="A203" s="45" t="s">
        <v>572</v>
      </c>
      <c r="B203" s="14" t="s">
        <v>440</v>
      </c>
      <c r="C203" s="17" t="s">
        <v>444</v>
      </c>
      <c r="D203" s="38" t="s">
        <v>564</v>
      </c>
      <c r="E203" s="21" t="s">
        <v>445</v>
      </c>
      <c r="F203" s="21" t="s">
        <v>445</v>
      </c>
      <c r="G203" s="9">
        <v>337</v>
      </c>
      <c r="H203" s="59">
        <v>42122</v>
      </c>
      <c r="I203" s="59"/>
      <c r="J203" s="42">
        <f t="shared" si="3"/>
        <v>337</v>
      </c>
    </row>
    <row r="204" spans="1:10" ht="39" customHeight="1">
      <c r="A204" s="45" t="s">
        <v>573</v>
      </c>
      <c r="B204" s="14" t="s">
        <v>440</v>
      </c>
      <c r="C204" s="17" t="s">
        <v>444</v>
      </c>
      <c r="D204" s="38" t="s">
        <v>564</v>
      </c>
      <c r="E204" s="21" t="s">
        <v>445</v>
      </c>
      <c r="F204" s="21" t="s">
        <v>445</v>
      </c>
      <c r="G204" s="9">
        <v>221.95</v>
      </c>
      <c r="H204" s="59">
        <v>42122</v>
      </c>
      <c r="I204" s="59"/>
      <c r="J204" s="42">
        <f t="shared" si="3"/>
        <v>221.95</v>
      </c>
    </row>
    <row r="205" spans="1:10" ht="39" customHeight="1">
      <c r="A205" s="46" t="s">
        <v>574</v>
      </c>
      <c r="B205" s="14" t="s">
        <v>440</v>
      </c>
      <c r="C205" s="17" t="s">
        <v>444</v>
      </c>
      <c r="D205" s="38" t="s">
        <v>564</v>
      </c>
      <c r="E205" s="21" t="s">
        <v>445</v>
      </c>
      <c r="F205" s="21" t="s">
        <v>445</v>
      </c>
      <c r="G205" s="9">
        <v>100</v>
      </c>
      <c r="H205" s="59">
        <v>42122</v>
      </c>
      <c r="I205" s="59"/>
      <c r="J205" s="42">
        <f t="shared" si="3"/>
        <v>100</v>
      </c>
    </row>
    <row r="206" spans="1:10" ht="39" customHeight="1">
      <c r="A206" s="45" t="s">
        <v>575</v>
      </c>
      <c r="B206" s="14" t="s">
        <v>440</v>
      </c>
      <c r="C206" s="17" t="s">
        <v>444</v>
      </c>
      <c r="D206" s="38" t="s">
        <v>564</v>
      </c>
      <c r="E206" s="21" t="s">
        <v>445</v>
      </c>
      <c r="F206" s="21" t="s">
        <v>445</v>
      </c>
      <c r="G206" s="9">
        <v>221.55</v>
      </c>
      <c r="H206" s="59">
        <v>42122</v>
      </c>
      <c r="I206" s="59"/>
      <c r="J206" s="42">
        <f t="shared" si="3"/>
        <v>221.55</v>
      </c>
    </row>
    <row r="207" spans="1:10" ht="39" customHeight="1">
      <c r="A207" s="45" t="s">
        <v>576</v>
      </c>
      <c r="B207" s="14" t="s">
        <v>440</v>
      </c>
      <c r="C207" s="17" t="s">
        <v>446</v>
      </c>
      <c r="D207" s="38" t="s">
        <v>564</v>
      </c>
      <c r="E207" s="21" t="s">
        <v>447</v>
      </c>
      <c r="F207" s="21" t="s">
        <v>447</v>
      </c>
      <c r="G207" s="9">
        <v>348</v>
      </c>
      <c r="H207" s="59">
        <v>42122</v>
      </c>
      <c r="I207" s="59"/>
      <c r="J207" s="42">
        <f t="shared" si="3"/>
        <v>348</v>
      </c>
    </row>
    <row r="208" spans="1:10" ht="39" customHeight="1">
      <c r="A208" s="45" t="s">
        <v>573</v>
      </c>
      <c r="B208" s="14" t="s">
        <v>440</v>
      </c>
      <c r="C208" s="17" t="s">
        <v>446</v>
      </c>
      <c r="D208" s="38" t="s">
        <v>564</v>
      </c>
      <c r="E208" s="21" t="s">
        <v>447</v>
      </c>
      <c r="F208" s="21" t="s">
        <v>447</v>
      </c>
      <c r="G208" s="9">
        <v>941.05</v>
      </c>
      <c r="H208" s="59">
        <v>42122</v>
      </c>
      <c r="I208" s="59"/>
      <c r="J208" s="42">
        <f t="shared" si="3"/>
        <v>941.05</v>
      </c>
    </row>
    <row r="209" spans="1:10" ht="39" customHeight="1">
      <c r="A209" s="45">
        <v>5298491517</v>
      </c>
      <c r="B209" s="14" t="s">
        <v>440</v>
      </c>
      <c r="C209" s="17" t="s">
        <v>448</v>
      </c>
      <c r="D209" s="38" t="s">
        <v>570</v>
      </c>
      <c r="E209" s="21" t="s">
        <v>449</v>
      </c>
      <c r="F209" s="21" t="s">
        <v>449</v>
      </c>
      <c r="G209" s="9">
        <v>2075.7</v>
      </c>
      <c r="H209" s="59">
        <v>42089</v>
      </c>
      <c r="I209" s="59"/>
      <c r="J209" s="42">
        <f t="shared" si="3"/>
        <v>2075.7</v>
      </c>
    </row>
    <row r="210" spans="1:10" ht="39" customHeight="1">
      <c r="A210" s="45">
        <v>5298491517</v>
      </c>
      <c r="B210" s="14" t="s">
        <v>440</v>
      </c>
      <c r="C210" s="17" t="s">
        <v>448</v>
      </c>
      <c r="D210" s="38" t="s">
        <v>570</v>
      </c>
      <c r="E210" s="21" t="s">
        <v>449</v>
      </c>
      <c r="F210" s="21" t="s">
        <v>449</v>
      </c>
      <c r="G210" s="9">
        <v>2075.7</v>
      </c>
      <c r="H210" s="59">
        <v>42089</v>
      </c>
      <c r="I210" s="59"/>
      <c r="J210" s="42">
        <f t="shared" si="3"/>
        <v>2075.7</v>
      </c>
    </row>
    <row r="211" spans="1:10" ht="39" customHeight="1">
      <c r="A211" s="45" t="s">
        <v>577</v>
      </c>
      <c r="B211" s="14" t="s">
        <v>440</v>
      </c>
      <c r="C211" s="17" t="s">
        <v>450</v>
      </c>
      <c r="D211" s="38" t="s">
        <v>564</v>
      </c>
      <c r="E211" s="21" t="s">
        <v>451</v>
      </c>
      <c r="F211" s="21" t="s">
        <v>451</v>
      </c>
      <c r="G211" s="9">
        <v>206.37</v>
      </c>
      <c r="H211" s="59">
        <v>42366</v>
      </c>
      <c r="I211" s="59"/>
      <c r="J211" s="42">
        <f t="shared" si="3"/>
        <v>206.37</v>
      </c>
    </row>
    <row r="212" spans="1:10" ht="39" customHeight="1">
      <c r="A212" s="45" t="s">
        <v>578</v>
      </c>
      <c r="B212" s="14" t="s">
        <v>440</v>
      </c>
      <c r="C212" s="17" t="s">
        <v>452</v>
      </c>
      <c r="D212" s="38"/>
      <c r="E212" s="21" t="s">
        <v>453</v>
      </c>
      <c r="F212" s="21" t="s">
        <v>453</v>
      </c>
      <c r="G212" s="9">
        <v>11000</v>
      </c>
      <c r="H212" s="59">
        <v>42359</v>
      </c>
      <c r="I212" s="59"/>
      <c r="J212" s="42">
        <f t="shared" si="3"/>
        <v>11000</v>
      </c>
    </row>
    <row r="213" spans="1:10" ht="39" customHeight="1">
      <c r="A213" s="45" t="s">
        <v>578</v>
      </c>
      <c r="B213" s="14" t="s">
        <v>440</v>
      </c>
      <c r="C213" s="17" t="s">
        <v>452</v>
      </c>
      <c r="D213" s="38"/>
      <c r="E213" s="21" t="s">
        <v>453</v>
      </c>
      <c r="F213" s="21" t="s">
        <v>453</v>
      </c>
      <c r="G213" s="9">
        <v>11000</v>
      </c>
      <c r="H213" s="59">
        <v>42345</v>
      </c>
      <c r="I213" s="59"/>
      <c r="J213" s="42">
        <f t="shared" si="3"/>
        <v>11000</v>
      </c>
    </row>
    <row r="214" spans="1:10" ht="39" customHeight="1">
      <c r="A214" s="45" t="s">
        <v>579</v>
      </c>
      <c r="B214" s="14" t="s">
        <v>440</v>
      </c>
      <c r="C214" s="17" t="s">
        <v>454</v>
      </c>
      <c r="D214" s="38" t="s">
        <v>563</v>
      </c>
      <c r="E214" s="21" t="s">
        <v>455</v>
      </c>
      <c r="F214" s="21" t="s">
        <v>455</v>
      </c>
      <c r="G214" s="9">
        <v>1568</v>
      </c>
      <c r="H214" s="59">
        <v>42115</v>
      </c>
      <c r="I214" s="59"/>
      <c r="J214" s="42">
        <f t="shared" si="3"/>
        <v>1568</v>
      </c>
    </row>
    <row r="215" spans="1:10" ht="39" customHeight="1">
      <c r="A215" s="45" t="s">
        <v>580</v>
      </c>
      <c r="B215" s="14" t="s">
        <v>440</v>
      </c>
      <c r="C215" s="10" t="s">
        <v>456</v>
      </c>
      <c r="D215" s="38" t="s">
        <v>564</v>
      </c>
      <c r="E215" s="21" t="s">
        <v>457</v>
      </c>
      <c r="F215" s="21" t="s">
        <v>457</v>
      </c>
      <c r="G215" s="9">
        <v>2174.93</v>
      </c>
      <c r="H215" s="59">
        <v>42137</v>
      </c>
      <c r="I215" s="59"/>
      <c r="J215" s="42">
        <f t="shared" si="3"/>
        <v>2174.93</v>
      </c>
    </row>
    <row r="216" spans="1:10" ht="39" customHeight="1">
      <c r="A216" s="45" t="s">
        <v>581</v>
      </c>
      <c r="B216" s="14" t="s">
        <v>440</v>
      </c>
      <c r="C216" s="17" t="s">
        <v>458</v>
      </c>
      <c r="D216" s="38" t="s">
        <v>564</v>
      </c>
      <c r="E216" s="21" t="s">
        <v>457</v>
      </c>
      <c r="F216" s="21" t="s">
        <v>457</v>
      </c>
      <c r="G216" s="9">
        <v>5446.14</v>
      </c>
      <c r="H216" s="59">
        <v>42137</v>
      </c>
      <c r="I216" s="59"/>
      <c r="J216" s="42">
        <f t="shared" si="3"/>
        <v>5446.14</v>
      </c>
    </row>
    <row r="217" spans="1:10" s="23" customFormat="1" ht="39" customHeight="1">
      <c r="A217" s="45" t="s">
        <v>582</v>
      </c>
      <c r="B217" s="14" t="s">
        <v>440</v>
      </c>
      <c r="C217" s="17" t="s">
        <v>29</v>
      </c>
      <c r="D217" s="38" t="s">
        <v>564</v>
      </c>
      <c r="E217" s="21" t="s">
        <v>457</v>
      </c>
      <c r="F217" s="21" t="s">
        <v>457</v>
      </c>
      <c r="G217" s="9">
        <v>737.6</v>
      </c>
      <c r="H217" s="59">
        <v>42137</v>
      </c>
      <c r="I217" s="59"/>
      <c r="J217" s="42">
        <f t="shared" si="3"/>
        <v>737.6</v>
      </c>
    </row>
    <row r="218" spans="1:10" s="23" customFormat="1" ht="39" customHeight="1">
      <c r="A218" s="45" t="s">
        <v>583</v>
      </c>
      <c r="B218" s="14" t="s">
        <v>440</v>
      </c>
      <c r="C218" s="17" t="s">
        <v>459</v>
      </c>
      <c r="D218" s="38" t="s">
        <v>564</v>
      </c>
      <c r="E218" s="21" t="s">
        <v>457</v>
      </c>
      <c r="F218" s="21" t="s">
        <v>457</v>
      </c>
      <c r="G218" s="9">
        <v>327.29</v>
      </c>
      <c r="H218" s="59">
        <v>42138</v>
      </c>
      <c r="I218" s="59"/>
      <c r="J218" s="42">
        <f t="shared" si="3"/>
        <v>327.29</v>
      </c>
    </row>
    <row r="219" spans="1:10" s="23" customFormat="1" ht="39" customHeight="1">
      <c r="A219" s="45" t="s">
        <v>584</v>
      </c>
      <c r="B219" s="14" t="s">
        <v>440</v>
      </c>
      <c r="C219" s="17" t="s">
        <v>458</v>
      </c>
      <c r="D219" s="38" t="s">
        <v>564</v>
      </c>
      <c r="E219" s="21" t="s">
        <v>457</v>
      </c>
      <c r="F219" s="21" t="s">
        <v>457</v>
      </c>
      <c r="G219" s="9">
        <v>4107.9</v>
      </c>
      <c r="H219" s="59">
        <v>42290</v>
      </c>
      <c r="I219" s="59"/>
      <c r="J219" s="42">
        <f t="shared" si="3"/>
        <v>4107.9</v>
      </c>
    </row>
    <row r="220" spans="1:10" s="23" customFormat="1" ht="39" customHeight="1">
      <c r="A220" s="45" t="s">
        <v>585</v>
      </c>
      <c r="B220" s="14" t="s">
        <v>440</v>
      </c>
      <c r="C220" s="17" t="s">
        <v>459</v>
      </c>
      <c r="D220" s="38" t="s">
        <v>564</v>
      </c>
      <c r="E220" s="21" t="s">
        <v>457</v>
      </c>
      <c r="F220" s="21" t="s">
        <v>457</v>
      </c>
      <c r="G220" s="9">
        <v>655.55</v>
      </c>
      <c r="H220" s="59">
        <v>42290</v>
      </c>
      <c r="I220" s="59"/>
      <c r="J220" s="42">
        <f t="shared" si="3"/>
        <v>655.55</v>
      </c>
    </row>
    <row r="221" spans="1:10" s="23" customFormat="1" ht="39" customHeight="1">
      <c r="A221" s="47" t="s">
        <v>586</v>
      </c>
      <c r="B221" s="14" t="s">
        <v>440</v>
      </c>
      <c r="C221" s="10" t="s">
        <v>17</v>
      </c>
      <c r="D221" s="38" t="s">
        <v>564</v>
      </c>
      <c r="E221" s="21" t="s">
        <v>283</v>
      </c>
      <c r="F221" s="21" t="s">
        <v>283</v>
      </c>
      <c r="G221" s="9">
        <v>276</v>
      </c>
      <c r="H221" s="59">
        <v>42290</v>
      </c>
      <c r="I221" s="59"/>
      <c r="J221" s="42">
        <f t="shared" si="3"/>
        <v>276</v>
      </c>
    </row>
    <row r="222" spans="1:10" s="23" customFormat="1" ht="39" customHeight="1">
      <c r="A222" s="45" t="s">
        <v>587</v>
      </c>
      <c r="B222" s="14" t="s">
        <v>440</v>
      </c>
      <c r="C222" s="10" t="s">
        <v>460</v>
      </c>
      <c r="D222" s="38" t="s">
        <v>564</v>
      </c>
      <c r="E222" s="21" t="s">
        <v>455</v>
      </c>
      <c r="F222" s="21" t="s">
        <v>455</v>
      </c>
      <c r="G222" s="9">
        <v>346.79</v>
      </c>
      <c r="H222" s="59">
        <v>42293</v>
      </c>
      <c r="I222" s="59"/>
      <c r="J222" s="42">
        <f t="shared" si="3"/>
        <v>346.79</v>
      </c>
    </row>
    <row r="223" spans="1:10" s="23" customFormat="1" ht="39" customHeight="1">
      <c r="A223" s="45" t="s">
        <v>588</v>
      </c>
      <c r="B223" s="14" t="s">
        <v>440</v>
      </c>
      <c r="C223" s="10" t="s">
        <v>456</v>
      </c>
      <c r="D223" s="38" t="s">
        <v>564</v>
      </c>
      <c r="E223" s="21" t="s">
        <v>457</v>
      </c>
      <c r="F223" s="21" t="s">
        <v>457</v>
      </c>
      <c r="G223" s="9">
        <v>2685.24</v>
      </c>
      <c r="H223" s="59">
        <v>42306</v>
      </c>
      <c r="I223" s="59"/>
      <c r="J223" s="42">
        <f t="shared" si="3"/>
        <v>2685.24</v>
      </c>
    </row>
    <row r="224" spans="1:10" s="23" customFormat="1" ht="39" customHeight="1">
      <c r="A224" s="45" t="s">
        <v>589</v>
      </c>
      <c r="B224" s="14" t="s">
        <v>440</v>
      </c>
      <c r="C224" s="10" t="s">
        <v>456</v>
      </c>
      <c r="D224" s="38" t="s">
        <v>564</v>
      </c>
      <c r="E224" s="21" t="s">
        <v>457</v>
      </c>
      <c r="F224" s="21" t="s">
        <v>457</v>
      </c>
      <c r="G224" s="9">
        <v>276.75</v>
      </c>
      <c r="H224" s="59">
        <v>42306</v>
      </c>
      <c r="I224" s="59"/>
      <c r="J224" s="42">
        <f t="shared" si="3"/>
        <v>276.75</v>
      </c>
    </row>
    <row r="225" spans="1:10" s="23" customFormat="1" ht="39" customHeight="1">
      <c r="A225" s="45" t="s">
        <v>590</v>
      </c>
      <c r="B225" s="14" t="s">
        <v>440</v>
      </c>
      <c r="C225" s="17" t="s">
        <v>454</v>
      </c>
      <c r="D225" s="38" t="s">
        <v>564</v>
      </c>
      <c r="E225" s="21" t="s">
        <v>455</v>
      </c>
      <c r="F225" s="21" t="s">
        <v>455</v>
      </c>
      <c r="G225" s="9">
        <v>1728</v>
      </c>
      <c r="H225" s="59">
        <v>42313</v>
      </c>
      <c r="I225" s="59"/>
      <c r="J225" s="42">
        <f t="shared" si="3"/>
        <v>1728</v>
      </c>
    </row>
    <row r="226" spans="1:10" s="23" customFormat="1" ht="39" customHeight="1">
      <c r="A226" s="45" t="s">
        <v>591</v>
      </c>
      <c r="B226" s="14" t="s">
        <v>440</v>
      </c>
      <c r="C226" s="17" t="s">
        <v>29</v>
      </c>
      <c r="D226" s="38" t="s">
        <v>564</v>
      </c>
      <c r="E226" s="21" t="s">
        <v>457</v>
      </c>
      <c r="F226" s="21" t="s">
        <v>457</v>
      </c>
      <c r="G226" s="9">
        <v>844.64</v>
      </c>
      <c r="H226" s="59">
        <v>42326</v>
      </c>
      <c r="I226" s="59"/>
      <c r="J226" s="42">
        <f t="shared" si="3"/>
        <v>844.64</v>
      </c>
    </row>
    <row r="227" spans="1:10" s="23" customFormat="1" ht="39" customHeight="1">
      <c r="A227" s="45" t="s">
        <v>592</v>
      </c>
      <c r="B227" s="14" t="s">
        <v>440</v>
      </c>
      <c r="C227" s="10" t="s">
        <v>456</v>
      </c>
      <c r="D227" s="38" t="s">
        <v>564</v>
      </c>
      <c r="E227" s="21" t="s">
        <v>457</v>
      </c>
      <c r="F227" s="21" t="s">
        <v>457</v>
      </c>
      <c r="G227" s="9">
        <v>1225</v>
      </c>
      <c r="H227" s="59">
        <v>42340</v>
      </c>
      <c r="I227" s="59"/>
      <c r="J227" s="42">
        <f t="shared" si="3"/>
        <v>1225</v>
      </c>
    </row>
    <row r="228" spans="1:10" s="23" customFormat="1" ht="39" customHeight="1">
      <c r="A228" s="45" t="s">
        <v>593</v>
      </c>
      <c r="B228" s="14" t="s">
        <v>440</v>
      </c>
      <c r="C228" s="10" t="s">
        <v>460</v>
      </c>
      <c r="D228" s="38" t="s">
        <v>564</v>
      </c>
      <c r="E228" s="21" t="s">
        <v>455</v>
      </c>
      <c r="F228" s="21" t="s">
        <v>455</v>
      </c>
      <c r="G228" s="9">
        <v>167.82</v>
      </c>
      <c r="H228" s="59">
        <v>42347</v>
      </c>
      <c r="I228" s="59"/>
      <c r="J228" s="42">
        <f t="shared" si="3"/>
        <v>167.82</v>
      </c>
    </row>
    <row r="229" spans="1:10" s="23" customFormat="1" ht="39" customHeight="1">
      <c r="A229" s="45" t="s">
        <v>594</v>
      </c>
      <c r="B229" s="14" t="s">
        <v>440</v>
      </c>
      <c r="C229" s="17" t="s">
        <v>29</v>
      </c>
      <c r="D229" s="38" t="s">
        <v>564</v>
      </c>
      <c r="E229" s="21" t="s">
        <v>457</v>
      </c>
      <c r="F229" s="21" t="s">
        <v>457</v>
      </c>
      <c r="G229" s="9">
        <v>423.8</v>
      </c>
      <c r="H229" s="59">
        <v>42354</v>
      </c>
      <c r="I229" s="59"/>
      <c r="J229" s="42">
        <f t="shared" si="3"/>
        <v>423.8</v>
      </c>
    </row>
    <row r="230" spans="1:10" s="23" customFormat="1" ht="39" customHeight="1">
      <c r="A230" s="45" t="s">
        <v>595</v>
      </c>
      <c r="B230" s="14" t="s">
        <v>440</v>
      </c>
      <c r="C230" s="17" t="s">
        <v>458</v>
      </c>
      <c r="D230" s="38" t="s">
        <v>564</v>
      </c>
      <c r="E230" s="21" t="s">
        <v>457</v>
      </c>
      <c r="F230" s="21" t="s">
        <v>457</v>
      </c>
      <c r="G230" s="9">
        <v>33.88</v>
      </c>
      <c r="H230" s="59">
        <v>42354</v>
      </c>
      <c r="I230" s="59"/>
      <c r="J230" s="42">
        <f t="shared" si="3"/>
        <v>33.88</v>
      </c>
    </row>
    <row r="231" spans="1:10" s="23" customFormat="1" ht="39" customHeight="1">
      <c r="A231" s="45" t="s">
        <v>596</v>
      </c>
      <c r="B231" s="14" t="s">
        <v>440</v>
      </c>
      <c r="C231" s="11" t="s">
        <v>461</v>
      </c>
      <c r="D231" s="38" t="s">
        <v>563</v>
      </c>
      <c r="E231" s="21" t="s">
        <v>462</v>
      </c>
      <c r="F231" s="21" t="s">
        <v>462</v>
      </c>
      <c r="G231" s="9">
        <v>155.12</v>
      </c>
      <c r="H231" s="59">
        <v>42200</v>
      </c>
      <c r="I231" s="59"/>
      <c r="J231" s="42">
        <f t="shared" si="3"/>
        <v>155.12</v>
      </c>
    </row>
    <row r="232" spans="1:10" ht="39" customHeight="1">
      <c r="A232" s="48" t="s">
        <v>280</v>
      </c>
      <c r="B232" s="14" t="s">
        <v>463</v>
      </c>
      <c r="C232" s="7" t="s">
        <v>281</v>
      </c>
      <c r="D232" s="38" t="s">
        <v>565</v>
      </c>
      <c r="E232" s="6" t="s">
        <v>282</v>
      </c>
      <c r="F232" s="6" t="s">
        <v>283</v>
      </c>
      <c r="G232" s="9">
        <v>835.7</v>
      </c>
      <c r="H232" s="59" t="s">
        <v>303</v>
      </c>
      <c r="I232" s="59"/>
      <c r="J232" s="42">
        <f t="shared" si="3"/>
        <v>835.7</v>
      </c>
    </row>
    <row r="233" spans="1:10" ht="39" customHeight="1">
      <c r="A233" s="48" t="s">
        <v>284</v>
      </c>
      <c r="B233" s="14" t="s">
        <v>463</v>
      </c>
      <c r="C233" s="7" t="s">
        <v>285</v>
      </c>
      <c r="D233" s="38" t="s">
        <v>565</v>
      </c>
      <c r="E233" s="6" t="s">
        <v>286</v>
      </c>
      <c r="F233" s="6" t="s">
        <v>286</v>
      </c>
      <c r="G233" s="9">
        <v>35</v>
      </c>
      <c r="H233" s="59" t="s">
        <v>304</v>
      </c>
      <c r="I233" s="59" t="s">
        <v>304</v>
      </c>
      <c r="J233" s="42">
        <f t="shared" si="3"/>
        <v>35</v>
      </c>
    </row>
    <row r="234" spans="1:10" ht="39" customHeight="1">
      <c r="A234" s="48" t="s">
        <v>287</v>
      </c>
      <c r="B234" s="14" t="s">
        <v>463</v>
      </c>
      <c r="C234" s="7" t="s">
        <v>194</v>
      </c>
      <c r="D234" s="38" t="s">
        <v>565</v>
      </c>
      <c r="E234" s="6" t="s">
        <v>282</v>
      </c>
      <c r="F234" s="6" t="s">
        <v>288</v>
      </c>
      <c r="G234" s="9">
        <v>1000.5</v>
      </c>
      <c r="H234" s="59" t="s">
        <v>304</v>
      </c>
      <c r="I234" s="59" t="s">
        <v>304</v>
      </c>
      <c r="J234" s="42">
        <f t="shared" si="3"/>
        <v>1000.5</v>
      </c>
    </row>
    <row r="235" spans="1:10" ht="39" customHeight="1">
      <c r="A235" s="48" t="s">
        <v>289</v>
      </c>
      <c r="B235" s="14" t="s">
        <v>463</v>
      </c>
      <c r="C235" s="7" t="s">
        <v>290</v>
      </c>
      <c r="D235" s="38" t="s">
        <v>566</v>
      </c>
      <c r="E235" s="6" t="s">
        <v>174</v>
      </c>
      <c r="F235" s="6" t="s">
        <v>174</v>
      </c>
      <c r="G235" s="9">
        <v>65.88</v>
      </c>
      <c r="H235" s="59" t="s">
        <v>304</v>
      </c>
      <c r="I235" s="59" t="s">
        <v>304</v>
      </c>
      <c r="J235" s="42">
        <f t="shared" si="3"/>
        <v>65.88</v>
      </c>
    </row>
    <row r="236" spans="1:10" ht="39" customHeight="1">
      <c r="A236" s="48" t="s">
        <v>291</v>
      </c>
      <c r="B236" s="14" t="s">
        <v>463</v>
      </c>
      <c r="C236" s="7" t="s">
        <v>258</v>
      </c>
      <c r="D236" s="38" t="s">
        <v>566</v>
      </c>
      <c r="E236" s="6" t="s">
        <v>282</v>
      </c>
      <c r="F236" s="6" t="s">
        <v>292</v>
      </c>
      <c r="G236" s="9">
        <v>353.8</v>
      </c>
      <c r="H236" s="59" t="s">
        <v>305</v>
      </c>
      <c r="I236" s="59" t="s">
        <v>305</v>
      </c>
      <c r="J236" s="42">
        <f t="shared" si="3"/>
        <v>353.8</v>
      </c>
    </row>
    <row r="237" spans="1:10" ht="39" customHeight="1">
      <c r="A237" s="48" t="s">
        <v>293</v>
      </c>
      <c r="B237" s="14" t="s">
        <v>463</v>
      </c>
      <c r="C237" s="7" t="s">
        <v>294</v>
      </c>
      <c r="D237" s="38" t="s">
        <v>565</v>
      </c>
      <c r="E237" s="6" t="s">
        <v>282</v>
      </c>
      <c r="F237" s="6" t="s">
        <v>295</v>
      </c>
      <c r="G237" s="9">
        <v>163.89</v>
      </c>
      <c r="H237" s="59" t="s">
        <v>306</v>
      </c>
      <c r="I237" s="59" t="s">
        <v>306</v>
      </c>
      <c r="J237" s="42">
        <f t="shared" si="3"/>
        <v>163.89</v>
      </c>
    </row>
    <row r="238" spans="1:10" ht="39" customHeight="1">
      <c r="A238" s="48" t="s">
        <v>296</v>
      </c>
      <c r="B238" s="14" t="s">
        <v>463</v>
      </c>
      <c r="C238" s="7" t="s">
        <v>281</v>
      </c>
      <c r="D238" s="38" t="s">
        <v>566</v>
      </c>
      <c r="E238" s="6" t="s">
        <v>282</v>
      </c>
      <c r="F238" s="6" t="s">
        <v>283</v>
      </c>
      <c r="G238" s="9">
        <v>629.52</v>
      </c>
      <c r="H238" s="59" t="s">
        <v>303</v>
      </c>
      <c r="I238" s="59" t="s">
        <v>303</v>
      </c>
      <c r="J238" s="42">
        <f t="shared" si="3"/>
        <v>629.52</v>
      </c>
    </row>
    <row r="239" spans="1:10" ht="39" customHeight="1">
      <c r="A239" s="48" t="s">
        <v>297</v>
      </c>
      <c r="B239" s="14" t="s">
        <v>463</v>
      </c>
      <c r="C239" s="7" t="s">
        <v>194</v>
      </c>
      <c r="D239" s="38" t="s">
        <v>566</v>
      </c>
      <c r="E239" s="6" t="s">
        <v>282</v>
      </c>
      <c r="F239" s="6" t="s">
        <v>295</v>
      </c>
      <c r="G239" s="9">
        <v>600.67</v>
      </c>
      <c r="H239" s="59" t="s">
        <v>304</v>
      </c>
      <c r="I239" s="59" t="s">
        <v>304</v>
      </c>
      <c r="J239" s="42">
        <f t="shared" si="3"/>
        <v>600.67</v>
      </c>
    </row>
    <row r="240" spans="1:10" ht="39" customHeight="1">
      <c r="A240" s="48" t="s">
        <v>298</v>
      </c>
      <c r="B240" s="14" t="s">
        <v>463</v>
      </c>
      <c r="C240" s="7" t="s">
        <v>299</v>
      </c>
      <c r="D240" s="38" t="s">
        <v>566</v>
      </c>
      <c r="E240" s="6" t="s">
        <v>282</v>
      </c>
      <c r="F240" s="6" t="s">
        <v>295</v>
      </c>
      <c r="G240" s="9">
        <v>401.48</v>
      </c>
      <c r="H240" s="59" t="s">
        <v>304</v>
      </c>
      <c r="I240" s="59" t="s">
        <v>304</v>
      </c>
      <c r="J240" s="42">
        <f t="shared" si="3"/>
        <v>401.48</v>
      </c>
    </row>
    <row r="241" spans="1:10" ht="39" customHeight="1">
      <c r="A241" s="48" t="s">
        <v>300</v>
      </c>
      <c r="B241" s="14" t="s">
        <v>463</v>
      </c>
      <c r="C241" s="7" t="s">
        <v>301</v>
      </c>
      <c r="D241" s="38" t="s">
        <v>565</v>
      </c>
      <c r="E241" s="6" t="s">
        <v>302</v>
      </c>
      <c r="F241" s="6" t="s">
        <v>302</v>
      </c>
      <c r="G241" s="9">
        <v>139.16</v>
      </c>
      <c r="H241" s="59" t="s">
        <v>307</v>
      </c>
      <c r="I241" s="59" t="s">
        <v>307</v>
      </c>
      <c r="J241" s="42">
        <f t="shared" si="3"/>
        <v>139.16</v>
      </c>
    </row>
    <row r="242" spans="1:10" ht="39" customHeight="1">
      <c r="A242" s="48" t="s">
        <v>622</v>
      </c>
      <c r="B242" s="14" t="s">
        <v>309</v>
      </c>
      <c r="C242" s="7" t="s">
        <v>299</v>
      </c>
      <c r="D242" s="38" t="s">
        <v>567</v>
      </c>
      <c r="E242" s="6" t="s">
        <v>321</v>
      </c>
      <c r="F242" s="6" t="s">
        <v>321</v>
      </c>
      <c r="G242" s="9">
        <v>411.3</v>
      </c>
      <c r="H242" s="59" t="s">
        <v>623</v>
      </c>
      <c r="I242" s="59"/>
      <c r="J242" s="42">
        <f t="shared" si="3"/>
        <v>411.3</v>
      </c>
    </row>
    <row r="243" spans="1:10" ht="39" customHeight="1">
      <c r="A243" s="36" t="s">
        <v>308</v>
      </c>
      <c r="B243" s="14" t="s">
        <v>309</v>
      </c>
      <c r="C243" s="55" t="s">
        <v>609</v>
      </c>
      <c r="D243" s="38" t="s">
        <v>552</v>
      </c>
      <c r="E243" s="6" t="s">
        <v>310</v>
      </c>
      <c r="F243" s="6" t="s">
        <v>310</v>
      </c>
      <c r="G243" s="9">
        <v>561.02</v>
      </c>
      <c r="H243" s="59" t="s">
        <v>624</v>
      </c>
      <c r="I243" s="59" t="s">
        <v>624</v>
      </c>
      <c r="J243" s="42">
        <f t="shared" si="3"/>
        <v>561.02</v>
      </c>
    </row>
    <row r="244" spans="1:10" ht="39" customHeight="1">
      <c r="A244" s="36" t="s">
        <v>311</v>
      </c>
      <c r="B244" s="14" t="s">
        <v>309</v>
      </c>
      <c r="C244" s="55" t="s">
        <v>610</v>
      </c>
      <c r="D244" s="38" t="s">
        <v>552</v>
      </c>
      <c r="E244" s="6" t="s">
        <v>310</v>
      </c>
      <c r="F244" s="6" t="s">
        <v>310</v>
      </c>
      <c r="G244" s="9">
        <v>286.26</v>
      </c>
      <c r="H244" s="59" t="s">
        <v>625</v>
      </c>
      <c r="I244" s="59" t="s">
        <v>625</v>
      </c>
      <c r="J244" s="42">
        <f t="shared" si="3"/>
        <v>286.26</v>
      </c>
    </row>
    <row r="245" spans="1:10" ht="39" customHeight="1">
      <c r="A245" s="36" t="s">
        <v>312</v>
      </c>
      <c r="B245" s="14" t="s">
        <v>309</v>
      </c>
      <c r="C245" s="55" t="s">
        <v>610</v>
      </c>
      <c r="D245" s="38" t="s">
        <v>552</v>
      </c>
      <c r="E245" s="6" t="s">
        <v>310</v>
      </c>
      <c r="F245" s="6" t="s">
        <v>310</v>
      </c>
      <c r="G245" s="9">
        <v>140.08</v>
      </c>
      <c r="H245" s="59" t="s">
        <v>626</v>
      </c>
      <c r="I245" s="59" t="s">
        <v>626</v>
      </c>
      <c r="J245" s="42">
        <f t="shared" si="3"/>
        <v>140.08</v>
      </c>
    </row>
    <row r="246" spans="1:10" ht="39" customHeight="1">
      <c r="A246" s="36" t="s">
        <v>313</v>
      </c>
      <c r="B246" s="14" t="s">
        <v>309</v>
      </c>
      <c r="C246" s="55" t="s">
        <v>610</v>
      </c>
      <c r="D246" s="38" t="s">
        <v>552</v>
      </c>
      <c r="E246" s="6" t="s">
        <v>310</v>
      </c>
      <c r="F246" s="6" t="s">
        <v>310</v>
      </c>
      <c r="G246" s="9">
        <v>103.19</v>
      </c>
      <c r="H246" s="59" t="s">
        <v>623</v>
      </c>
      <c r="I246" s="59" t="s">
        <v>623</v>
      </c>
      <c r="J246" s="42">
        <f t="shared" si="3"/>
        <v>103.19</v>
      </c>
    </row>
    <row r="247" spans="1:10" ht="39" customHeight="1">
      <c r="A247" s="36" t="s">
        <v>314</v>
      </c>
      <c r="B247" s="14" t="s">
        <v>309</v>
      </c>
      <c r="C247" s="55" t="s">
        <v>610</v>
      </c>
      <c r="D247" s="38" t="s">
        <v>552</v>
      </c>
      <c r="E247" s="6" t="s">
        <v>310</v>
      </c>
      <c r="F247" s="6" t="s">
        <v>310</v>
      </c>
      <c r="G247" s="9">
        <v>379.02</v>
      </c>
      <c r="H247" s="59" t="s">
        <v>627</v>
      </c>
      <c r="I247" s="59" t="s">
        <v>627</v>
      </c>
      <c r="J247" s="42">
        <f t="shared" si="3"/>
        <v>379.02</v>
      </c>
    </row>
    <row r="248" spans="1:10" ht="39" customHeight="1">
      <c r="A248" s="36" t="s">
        <v>315</v>
      </c>
      <c r="B248" s="14" t="s">
        <v>309</v>
      </c>
      <c r="C248" s="55" t="s">
        <v>611</v>
      </c>
      <c r="D248" s="38" t="s">
        <v>567</v>
      </c>
      <c r="E248" s="6" t="s">
        <v>316</v>
      </c>
      <c r="F248" s="6" t="s">
        <v>316</v>
      </c>
      <c r="G248" s="9">
        <v>700</v>
      </c>
      <c r="H248" s="59" t="s">
        <v>270</v>
      </c>
      <c r="I248" s="59" t="s">
        <v>270</v>
      </c>
      <c r="J248" s="42">
        <f t="shared" si="3"/>
        <v>700</v>
      </c>
    </row>
    <row r="249" spans="1:10" ht="39" customHeight="1">
      <c r="A249" s="36" t="s">
        <v>317</v>
      </c>
      <c r="B249" s="14" t="s">
        <v>309</v>
      </c>
      <c r="C249" s="55" t="s">
        <v>612</v>
      </c>
      <c r="D249" s="38" t="s">
        <v>567</v>
      </c>
      <c r="E249" s="6" t="s">
        <v>318</v>
      </c>
      <c r="F249" s="6" t="s">
        <v>318</v>
      </c>
      <c r="G249" s="9">
        <v>2390.4</v>
      </c>
      <c r="H249" s="59" t="s">
        <v>628</v>
      </c>
      <c r="I249" s="59" t="s">
        <v>628</v>
      </c>
      <c r="J249" s="42">
        <f t="shared" si="3"/>
        <v>2390.4</v>
      </c>
    </row>
    <row r="250" spans="1:10" ht="39" customHeight="1">
      <c r="A250" s="36" t="s">
        <v>319</v>
      </c>
      <c r="B250" s="14" t="s">
        <v>309</v>
      </c>
      <c r="C250" s="55" t="s">
        <v>612</v>
      </c>
      <c r="D250" s="38" t="s">
        <v>567</v>
      </c>
      <c r="E250" s="6" t="s">
        <v>318</v>
      </c>
      <c r="F250" s="6" t="s">
        <v>318</v>
      </c>
      <c r="G250" s="9">
        <v>2390.4</v>
      </c>
      <c r="H250" s="59" t="s">
        <v>629</v>
      </c>
      <c r="I250" s="59" t="s">
        <v>629</v>
      </c>
      <c r="J250" s="42">
        <f t="shared" si="3"/>
        <v>2390.4</v>
      </c>
    </row>
    <row r="251" spans="1:10" ht="39" customHeight="1">
      <c r="A251" s="36" t="s">
        <v>320</v>
      </c>
      <c r="B251" s="14" t="s">
        <v>309</v>
      </c>
      <c r="C251" s="55" t="s">
        <v>611</v>
      </c>
      <c r="D251" s="38" t="s">
        <v>567</v>
      </c>
      <c r="E251" s="6" t="s">
        <v>321</v>
      </c>
      <c r="F251" s="6" t="s">
        <v>321</v>
      </c>
      <c r="G251" s="9">
        <v>914</v>
      </c>
      <c r="H251" s="59" t="s">
        <v>630</v>
      </c>
      <c r="I251" s="59" t="s">
        <v>630</v>
      </c>
      <c r="J251" s="42">
        <f t="shared" si="3"/>
        <v>914</v>
      </c>
    </row>
    <row r="252" spans="1:10" ht="39" customHeight="1">
      <c r="A252" s="36" t="s">
        <v>322</v>
      </c>
      <c r="B252" s="14" t="s">
        <v>309</v>
      </c>
      <c r="C252" s="55" t="s">
        <v>611</v>
      </c>
      <c r="D252" s="38" t="s">
        <v>567</v>
      </c>
      <c r="E252" s="6" t="s">
        <v>316</v>
      </c>
      <c r="F252" s="6" t="s">
        <v>316</v>
      </c>
      <c r="G252" s="9">
        <v>840</v>
      </c>
      <c r="H252" s="59" t="s">
        <v>631</v>
      </c>
      <c r="I252" s="59" t="s">
        <v>631</v>
      </c>
      <c r="J252" s="42">
        <f t="shared" si="3"/>
        <v>840</v>
      </c>
    </row>
    <row r="253" spans="1:10" ht="39" customHeight="1">
      <c r="A253" s="36" t="s">
        <v>323</v>
      </c>
      <c r="B253" s="14" t="s">
        <v>309</v>
      </c>
      <c r="C253" s="55" t="s">
        <v>611</v>
      </c>
      <c r="D253" s="38" t="s">
        <v>567</v>
      </c>
      <c r="E253" s="6" t="s">
        <v>324</v>
      </c>
      <c r="F253" s="6" t="s">
        <v>324</v>
      </c>
      <c r="G253" s="9">
        <v>2534.13</v>
      </c>
      <c r="H253" s="59" t="s">
        <v>631</v>
      </c>
      <c r="I253" s="59" t="s">
        <v>631</v>
      </c>
      <c r="J253" s="42">
        <f t="shared" si="3"/>
        <v>2534.13</v>
      </c>
    </row>
    <row r="254" spans="1:10" ht="39" customHeight="1">
      <c r="A254" s="36" t="s">
        <v>325</v>
      </c>
      <c r="B254" s="14" t="s">
        <v>309</v>
      </c>
      <c r="C254" s="55" t="s">
        <v>613</v>
      </c>
      <c r="D254" s="38" t="s">
        <v>567</v>
      </c>
      <c r="E254" s="6" t="s">
        <v>326</v>
      </c>
      <c r="F254" s="6" t="s">
        <v>326</v>
      </c>
      <c r="G254" s="9">
        <v>626.75</v>
      </c>
      <c r="H254" s="59" t="s">
        <v>175</v>
      </c>
      <c r="I254" s="59" t="s">
        <v>175</v>
      </c>
      <c r="J254" s="42">
        <f t="shared" si="3"/>
        <v>626.75</v>
      </c>
    </row>
    <row r="255" spans="1:10" ht="39" customHeight="1">
      <c r="A255" s="36" t="s">
        <v>327</v>
      </c>
      <c r="B255" s="14" t="s">
        <v>309</v>
      </c>
      <c r="C255" s="55" t="s">
        <v>613</v>
      </c>
      <c r="D255" s="38" t="s">
        <v>567</v>
      </c>
      <c r="E255" s="6" t="s">
        <v>326</v>
      </c>
      <c r="F255" s="6" t="s">
        <v>326</v>
      </c>
      <c r="G255" s="9">
        <v>493.96</v>
      </c>
      <c r="H255" s="59" t="s">
        <v>175</v>
      </c>
      <c r="I255" s="59" t="s">
        <v>175</v>
      </c>
      <c r="J255" s="42">
        <f t="shared" si="3"/>
        <v>493.96</v>
      </c>
    </row>
    <row r="256" spans="1:10" ht="39" customHeight="1">
      <c r="A256" s="36" t="s">
        <v>328</v>
      </c>
      <c r="B256" s="14" t="s">
        <v>309</v>
      </c>
      <c r="C256" s="55" t="s">
        <v>611</v>
      </c>
      <c r="D256" s="38" t="s">
        <v>567</v>
      </c>
      <c r="E256" s="6" t="s">
        <v>329</v>
      </c>
      <c r="F256" s="6" t="s">
        <v>329</v>
      </c>
      <c r="G256" s="9">
        <v>428</v>
      </c>
      <c r="H256" s="59" t="s">
        <v>628</v>
      </c>
      <c r="I256" s="59" t="s">
        <v>628</v>
      </c>
      <c r="J256" s="42">
        <f t="shared" si="3"/>
        <v>428</v>
      </c>
    </row>
    <row r="257" spans="1:10" ht="39" customHeight="1">
      <c r="A257" s="36" t="s">
        <v>330</v>
      </c>
      <c r="B257" s="14" t="s">
        <v>309</v>
      </c>
      <c r="C257" s="55" t="s">
        <v>614</v>
      </c>
      <c r="D257" s="38" t="s">
        <v>567</v>
      </c>
      <c r="E257" s="6" t="s">
        <v>331</v>
      </c>
      <c r="F257" s="6" t="s">
        <v>331</v>
      </c>
      <c r="G257" s="9">
        <v>900.6</v>
      </c>
      <c r="H257" s="59" t="s">
        <v>632</v>
      </c>
      <c r="I257" s="59" t="s">
        <v>632</v>
      </c>
      <c r="J257" s="42">
        <f t="shared" si="3"/>
        <v>900.6</v>
      </c>
    </row>
    <row r="258" spans="1:10" ht="39" customHeight="1">
      <c r="A258" s="36" t="s">
        <v>332</v>
      </c>
      <c r="B258" s="14" t="s">
        <v>309</v>
      </c>
      <c r="C258" s="55" t="s">
        <v>613</v>
      </c>
      <c r="D258" s="38" t="s">
        <v>567</v>
      </c>
      <c r="E258" s="6" t="s">
        <v>333</v>
      </c>
      <c r="F258" s="6" t="s">
        <v>333</v>
      </c>
      <c r="G258" s="9">
        <v>726</v>
      </c>
      <c r="H258" s="59" t="s">
        <v>633</v>
      </c>
      <c r="I258" s="59" t="s">
        <v>633</v>
      </c>
      <c r="J258" s="42">
        <f t="shared" si="3"/>
        <v>726</v>
      </c>
    </row>
    <row r="259" spans="1:10" ht="39" customHeight="1">
      <c r="A259" s="36" t="s">
        <v>334</v>
      </c>
      <c r="B259" s="14" t="s">
        <v>309</v>
      </c>
      <c r="C259" s="55" t="s">
        <v>612</v>
      </c>
      <c r="D259" s="38" t="s">
        <v>567</v>
      </c>
      <c r="E259" s="6" t="s">
        <v>318</v>
      </c>
      <c r="F259" s="6" t="s">
        <v>318</v>
      </c>
      <c r="G259" s="9">
        <v>3202.8</v>
      </c>
      <c r="H259" s="59" t="s">
        <v>181</v>
      </c>
      <c r="I259" s="59" t="s">
        <v>181</v>
      </c>
      <c r="J259" s="42">
        <f t="shared" si="3"/>
        <v>3202.8</v>
      </c>
    </row>
    <row r="260" spans="1:10" ht="39" customHeight="1">
      <c r="A260" s="36" t="s">
        <v>335</v>
      </c>
      <c r="B260" s="14" t="s">
        <v>309</v>
      </c>
      <c r="C260" s="55" t="s">
        <v>611</v>
      </c>
      <c r="D260" s="38" t="s">
        <v>567</v>
      </c>
      <c r="E260" s="6" t="s">
        <v>318</v>
      </c>
      <c r="F260" s="6" t="s">
        <v>318</v>
      </c>
      <c r="G260" s="9">
        <v>192.5</v>
      </c>
      <c r="H260" s="59" t="s">
        <v>631</v>
      </c>
      <c r="I260" s="59"/>
      <c r="J260" s="42">
        <f aca="true" t="shared" si="4" ref="J260:J282">G260</f>
        <v>192.5</v>
      </c>
    </row>
    <row r="261" spans="1:10" ht="39" customHeight="1">
      <c r="A261" s="36" t="s">
        <v>336</v>
      </c>
      <c r="B261" s="14" t="s">
        <v>309</v>
      </c>
      <c r="C261" s="55" t="s">
        <v>615</v>
      </c>
      <c r="D261" s="38" t="s">
        <v>567</v>
      </c>
      <c r="E261" s="6" t="s">
        <v>337</v>
      </c>
      <c r="F261" s="6" t="s">
        <v>337</v>
      </c>
      <c r="G261" s="9">
        <v>491.8</v>
      </c>
      <c r="H261" s="59" t="s">
        <v>631</v>
      </c>
      <c r="I261" s="59"/>
      <c r="J261" s="42">
        <f t="shared" si="4"/>
        <v>491.8</v>
      </c>
    </row>
    <row r="262" spans="1:10" ht="39" customHeight="1">
      <c r="A262" s="36" t="s">
        <v>338</v>
      </c>
      <c r="B262" s="14" t="s">
        <v>309</v>
      </c>
      <c r="C262" s="55" t="s">
        <v>616</v>
      </c>
      <c r="D262" s="38" t="s">
        <v>568</v>
      </c>
      <c r="E262" s="6" t="s">
        <v>339</v>
      </c>
      <c r="F262" s="6" t="s">
        <v>340</v>
      </c>
      <c r="G262" s="9">
        <v>7695.36</v>
      </c>
      <c r="H262" s="59" t="s">
        <v>634</v>
      </c>
      <c r="I262" s="59"/>
      <c r="J262" s="42">
        <f t="shared" si="4"/>
        <v>7695.36</v>
      </c>
    </row>
    <row r="263" spans="1:10" ht="39" customHeight="1">
      <c r="A263" s="36" t="s">
        <v>341</v>
      </c>
      <c r="B263" s="14" t="s">
        <v>309</v>
      </c>
      <c r="C263" s="55" t="s">
        <v>617</v>
      </c>
      <c r="D263" s="38" t="s">
        <v>552</v>
      </c>
      <c r="E263" s="6" t="s">
        <v>342</v>
      </c>
      <c r="F263" s="6" t="s">
        <v>342</v>
      </c>
      <c r="G263" s="9">
        <v>100</v>
      </c>
      <c r="H263" s="59" t="s">
        <v>635</v>
      </c>
      <c r="I263" s="59" t="s">
        <v>635</v>
      </c>
      <c r="J263" s="42">
        <f t="shared" si="4"/>
        <v>100</v>
      </c>
    </row>
    <row r="264" spans="1:10" ht="39" customHeight="1">
      <c r="A264" s="36" t="s">
        <v>343</v>
      </c>
      <c r="B264" s="14" t="s">
        <v>309</v>
      </c>
      <c r="C264" s="55" t="s">
        <v>618</v>
      </c>
      <c r="D264" s="38" t="s">
        <v>552</v>
      </c>
      <c r="E264" s="6" t="s">
        <v>342</v>
      </c>
      <c r="F264" s="6" t="s">
        <v>342</v>
      </c>
      <c r="G264" s="9">
        <v>641</v>
      </c>
      <c r="H264" s="59" t="s">
        <v>635</v>
      </c>
      <c r="I264" s="59" t="s">
        <v>635</v>
      </c>
      <c r="J264" s="42">
        <f t="shared" si="4"/>
        <v>641</v>
      </c>
    </row>
    <row r="265" spans="1:10" ht="39" customHeight="1">
      <c r="A265" s="36" t="s">
        <v>344</v>
      </c>
      <c r="B265" s="14" t="s">
        <v>309</v>
      </c>
      <c r="C265" s="55" t="s">
        <v>619</v>
      </c>
      <c r="D265" s="38" t="s">
        <v>552</v>
      </c>
      <c r="E265" s="6" t="s">
        <v>342</v>
      </c>
      <c r="F265" s="6" t="s">
        <v>342</v>
      </c>
      <c r="G265" s="9">
        <v>346</v>
      </c>
      <c r="H265" s="59" t="s">
        <v>635</v>
      </c>
      <c r="I265" s="59" t="s">
        <v>635</v>
      </c>
      <c r="J265" s="42">
        <f t="shared" si="4"/>
        <v>346</v>
      </c>
    </row>
    <row r="266" spans="1:10" ht="39" customHeight="1">
      <c r="A266" s="36" t="s">
        <v>534</v>
      </c>
      <c r="B266" s="14" t="s">
        <v>309</v>
      </c>
      <c r="C266" s="55" t="s">
        <v>620</v>
      </c>
      <c r="D266" s="38" t="s">
        <v>569</v>
      </c>
      <c r="E266" s="6" t="s">
        <v>345</v>
      </c>
      <c r="F266" s="6" t="s">
        <v>345</v>
      </c>
      <c r="G266" s="9">
        <f>16149.61*3</f>
        <v>48448.83</v>
      </c>
      <c r="H266" s="59" t="s">
        <v>629</v>
      </c>
      <c r="I266" s="59"/>
      <c r="J266" s="42">
        <f t="shared" si="4"/>
        <v>48448.83</v>
      </c>
    </row>
    <row r="267" spans="1:10" ht="39" customHeight="1">
      <c r="A267" s="36" t="s">
        <v>273</v>
      </c>
      <c r="B267" s="14" t="s">
        <v>274</v>
      </c>
      <c r="C267" s="56" t="s">
        <v>12</v>
      </c>
      <c r="D267" s="5" t="s">
        <v>438</v>
      </c>
      <c r="E267" s="6" t="s">
        <v>275</v>
      </c>
      <c r="F267" s="6" t="s">
        <v>275</v>
      </c>
      <c r="G267" s="24">
        <v>1398.74</v>
      </c>
      <c r="H267" s="57" t="s">
        <v>279</v>
      </c>
      <c r="I267" s="57"/>
      <c r="J267" s="42">
        <f t="shared" si="4"/>
        <v>1398.74</v>
      </c>
    </row>
    <row r="268" spans="1:10" ht="39" customHeight="1">
      <c r="A268" s="36" t="s">
        <v>276</v>
      </c>
      <c r="B268" s="14" t="s">
        <v>274</v>
      </c>
      <c r="C268" s="56" t="s">
        <v>12</v>
      </c>
      <c r="D268" s="5" t="s">
        <v>438</v>
      </c>
      <c r="E268" s="6" t="s">
        <v>275</v>
      </c>
      <c r="F268" s="6" t="s">
        <v>275</v>
      </c>
      <c r="G268" s="24">
        <v>392.89</v>
      </c>
      <c r="H268" s="57" t="s">
        <v>279</v>
      </c>
      <c r="I268" s="57"/>
      <c r="J268" s="42">
        <f t="shared" si="4"/>
        <v>392.89</v>
      </c>
    </row>
    <row r="269" spans="1:10" ht="39" customHeight="1">
      <c r="A269" s="36" t="s">
        <v>277</v>
      </c>
      <c r="B269" s="14" t="s">
        <v>274</v>
      </c>
      <c r="C269" s="56" t="s">
        <v>12</v>
      </c>
      <c r="D269" s="5" t="s">
        <v>438</v>
      </c>
      <c r="E269" s="6" t="s">
        <v>275</v>
      </c>
      <c r="F269" s="6" t="s">
        <v>275</v>
      </c>
      <c r="G269" s="24">
        <v>2451.49</v>
      </c>
      <c r="H269" s="57" t="s">
        <v>279</v>
      </c>
      <c r="I269" s="57"/>
      <c r="J269" s="42">
        <f t="shared" si="4"/>
        <v>2451.49</v>
      </c>
    </row>
    <row r="270" spans="1:10" ht="39" customHeight="1">
      <c r="A270" s="36" t="s">
        <v>278</v>
      </c>
      <c r="B270" s="14" t="s">
        <v>274</v>
      </c>
      <c r="C270" s="56" t="s">
        <v>12</v>
      </c>
      <c r="D270" s="5" t="s">
        <v>438</v>
      </c>
      <c r="E270" s="6" t="s">
        <v>275</v>
      </c>
      <c r="F270" s="6" t="s">
        <v>275</v>
      </c>
      <c r="G270" s="24">
        <v>139.63</v>
      </c>
      <c r="H270" s="57" t="s">
        <v>279</v>
      </c>
      <c r="I270" s="57"/>
      <c r="J270" s="42">
        <f t="shared" si="4"/>
        <v>139.63</v>
      </c>
    </row>
    <row r="271" spans="1:10" ht="39" customHeight="1">
      <c r="A271" s="36" t="s">
        <v>464</v>
      </c>
      <c r="B271" s="25" t="s">
        <v>476</v>
      </c>
      <c r="C271" s="37" t="s">
        <v>597</v>
      </c>
      <c r="D271" s="5" t="s">
        <v>477</v>
      </c>
      <c r="E271" s="6" t="s">
        <v>518</v>
      </c>
      <c r="F271" s="6" t="s">
        <v>525</v>
      </c>
      <c r="G271" s="12">
        <v>55.78</v>
      </c>
      <c r="H271" s="16">
        <v>42054</v>
      </c>
      <c r="I271" s="16" t="s">
        <v>621</v>
      </c>
      <c r="J271" s="42">
        <f t="shared" si="4"/>
        <v>55.78</v>
      </c>
    </row>
    <row r="272" spans="1:10" ht="39" customHeight="1">
      <c r="A272" s="36" t="s">
        <v>465</v>
      </c>
      <c r="B272" s="25" t="s">
        <v>476</v>
      </c>
      <c r="C272" s="37" t="s">
        <v>598</v>
      </c>
      <c r="D272" s="5" t="s">
        <v>477</v>
      </c>
      <c r="E272" s="6" t="s">
        <v>519</v>
      </c>
      <c r="F272" s="6" t="s">
        <v>526</v>
      </c>
      <c r="G272" s="12">
        <v>348.1</v>
      </c>
      <c r="H272" s="16">
        <v>42072</v>
      </c>
      <c r="I272" s="16" t="s">
        <v>532</v>
      </c>
      <c r="J272" s="42">
        <f t="shared" si="4"/>
        <v>348.1</v>
      </c>
    </row>
    <row r="273" spans="1:10" ht="39" customHeight="1">
      <c r="A273" s="36" t="s">
        <v>466</v>
      </c>
      <c r="B273" s="25" t="s">
        <v>476</v>
      </c>
      <c r="C273" s="37" t="s">
        <v>599</v>
      </c>
      <c r="D273" s="5" t="s">
        <v>438</v>
      </c>
      <c r="E273" s="6" t="s">
        <v>520</v>
      </c>
      <c r="F273" s="6" t="s">
        <v>527</v>
      </c>
      <c r="G273" s="12">
        <v>593.58</v>
      </c>
      <c r="H273" s="16">
        <v>42076</v>
      </c>
      <c r="I273" s="16">
        <v>42117</v>
      </c>
      <c r="J273" s="42">
        <f t="shared" si="4"/>
        <v>593.58</v>
      </c>
    </row>
    <row r="274" spans="1:10" ht="39" customHeight="1">
      <c r="A274" s="36" t="s">
        <v>467</v>
      </c>
      <c r="B274" s="25" t="s">
        <v>476</v>
      </c>
      <c r="C274" s="37" t="s">
        <v>600</v>
      </c>
      <c r="D274" s="5" t="s">
        <v>439</v>
      </c>
      <c r="E274" s="6" t="s">
        <v>521</v>
      </c>
      <c r="F274" s="6" t="s">
        <v>528</v>
      </c>
      <c r="G274" s="26">
        <v>261</v>
      </c>
      <c r="H274" s="16">
        <v>42090</v>
      </c>
      <c r="I274" s="16">
        <v>42359</v>
      </c>
      <c r="J274" s="42">
        <f t="shared" si="4"/>
        <v>261</v>
      </c>
    </row>
    <row r="275" spans="1:10" ht="39" customHeight="1">
      <c r="A275" s="36" t="s">
        <v>468</v>
      </c>
      <c r="B275" s="25" t="s">
        <v>476</v>
      </c>
      <c r="C275" s="37" t="s">
        <v>601</v>
      </c>
      <c r="D275" s="5" t="s">
        <v>439</v>
      </c>
      <c r="E275" s="6" t="s">
        <v>522</v>
      </c>
      <c r="F275" s="13" t="s">
        <v>529</v>
      </c>
      <c r="G275" s="12">
        <v>553.96</v>
      </c>
      <c r="H275" s="16">
        <v>42152</v>
      </c>
      <c r="I275" s="16">
        <v>42212</v>
      </c>
      <c r="J275" s="42">
        <f t="shared" si="4"/>
        <v>553.96</v>
      </c>
    </row>
    <row r="276" spans="1:10" ht="39" customHeight="1">
      <c r="A276" s="36" t="s">
        <v>469</v>
      </c>
      <c r="B276" s="25" t="s">
        <v>476</v>
      </c>
      <c r="C276" s="37" t="s">
        <v>602</v>
      </c>
      <c r="D276" s="7" t="s">
        <v>478</v>
      </c>
      <c r="E276" s="6" t="s">
        <v>523</v>
      </c>
      <c r="F276" s="6" t="s">
        <v>530</v>
      </c>
      <c r="G276" s="12">
        <v>65900</v>
      </c>
      <c r="H276" s="16">
        <v>42143</v>
      </c>
      <c r="I276" s="16">
        <v>42440</v>
      </c>
      <c r="J276" s="42">
        <f t="shared" si="4"/>
        <v>65900</v>
      </c>
    </row>
    <row r="277" spans="1:10" ht="39" customHeight="1">
      <c r="A277" s="36" t="s">
        <v>470</v>
      </c>
      <c r="B277" s="25" t="s">
        <v>476</v>
      </c>
      <c r="C277" s="37" t="s">
        <v>603</v>
      </c>
      <c r="D277" s="5" t="s">
        <v>438</v>
      </c>
      <c r="E277" s="13" t="s">
        <v>524</v>
      </c>
      <c r="F277" s="13" t="s">
        <v>531</v>
      </c>
      <c r="G277" s="26">
        <v>1634.62</v>
      </c>
      <c r="H277" s="16">
        <v>42298</v>
      </c>
      <c r="I277" s="16" t="s">
        <v>533</v>
      </c>
      <c r="J277" s="42">
        <f t="shared" si="4"/>
        <v>1634.62</v>
      </c>
    </row>
    <row r="278" spans="1:10" ht="39" customHeight="1">
      <c r="A278" s="36" t="s">
        <v>471</v>
      </c>
      <c r="B278" s="25" t="s">
        <v>476</v>
      </c>
      <c r="C278" s="37" t="s">
        <v>604</v>
      </c>
      <c r="D278" s="5" t="s">
        <v>438</v>
      </c>
      <c r="E278" s="13" t="s">
        <v>524</v>
      </c>
      <c r="F278" s="13" t="s">
        <v>531</v>
      </c>
      <c r="G278" s="26">
        <v>64.1</v>
      </c>
      <c r="H278" s="16">
        <v>42298</v>
      </c>
      <c r="I278" s="16" t="s">
        <v>533</v>
      </c>
      <c r="J278" s="42">
        <f t="shared" si="4"/>
        <v>64.1</v>
      </c>
    </row>
    <row r="279" spans="1:10" ht="39" customHeight="1">
      <c r="A279" s="36" t="s">
        <v>472</v>
      </c>
      <c r="B279" s="25" t="s">
        <v>476</v>
      </c>
      <c r="C279" s="37" t="s">
        <v>605</v>
      </c>
      <c r="D279" s="5" t="s">
        <v>439</v>
      </c>
      <c r="E279" s="6" t="s">
        <v>522</v>
      </c>
      <c r="F279" s="13" t="s">
        <v>529</v>
      </c>
      <c r="G279" s="26">
        <v>1285</v>
      </c>
      <c r="H279" s="16">
        <v>42325</v>
      </c>
      <c r="I279" s="16">
        <v>42354</v>
      </c>
      <c r="J279" s="42">
        <f t="shared" si="4"/>
        <v>1285</v>
      </c>
    </row>
    <row r="280" spans="1:10" ht="39" customHeight="1">
      <c r="A280" s="36" t="s">
        <v>473</v>
      </c>
      <c r="B280" s="25" t="s">
        <v>476</v>
      </c>
      <c r="C280" s="37" t="s">
        <v>606</v>
      </c>
      <c r="D280" s="5" t="s">
        <v>438</v>
      </c>
      <c r="E280" s="13" t="s">
        <v>524</v>
      </c>
      <c r="F280" s="13" t="s">
        <v>531</v>
      </c>
      <c r="G280" s="26">
        <v>996.9</v>
      </c>
      <c r="H280" s="16">
        <v>42342</v>
      </c>
      <c r="I280" s="16">
        <v>42361</v>
      </c>
      <c r="J280" s="42">
        <f t="shared" si="4"/>
        <v>996.9</v>
      </c>
    </row>
    <row r="281" spans="1:10" ht="39" customHeight="1">
      <c r="A281" s="36" t="s">
        <v>474</v>
      </c>
      <c r="B281" s="25" t="s">
        <v>476</v>
      </c>
      <c r="C281" s="37" t="s">
        <v>607</v>
      </c>
      <c r="D281" s="5" t="s">
        <v>438</v>
      </c>
      <c r="E281" s="13" t="s">
        <v>524</v>
      </c>
      <c r="F281" s="13" t="s">
        <v>531</v>
      </c>
      <c r="G281" s="26">
        <v>59.4</v>
      </c>
      <c r="H281" s="16">
        <v>42342</v>
      </c>
      <c r="I281" s="16">
        <v>42360</v>
      </c>
      <c r="J281" s="42">
        <f t="shared" si="4"/>
        <v>59.4</v>
      </c>
    </row>
    <row r="282" spans="1:10" ht="39" customHeight="1" thickBot="1">
      <c r="A282" s="49" t="s">
        <v>475</v>
      </c>
      <c r="B282" s="27" t="s">
        <v>476</v>
      </c>
      <c r="C282" s="50" t="s">
        <v>608</v>
      </c>
      <c r="D282" s="51" t="s">
        <v>438</v>
      </c>
      <c r="E282" s="52" t="s">
        <v>524</v>
      </c>
      <c r="F282" s="52" t="s">
        <v>531</v>
      </c>
      <c r="G282" s="53">
        <v>1356.46</v>
      </c>
      <c r="H282" s="54">
        <v>42342</v>
      </c>
      <c r="I282" s="54">
        <v>42361</v>
      </c>
      <c r="J282" s="42">
        <f t="shared" si="4"/>
        <v>1356.46</v>
      </c>
    </row>
  </sheetData>
  <sheetProtection/>
  <mergeCells count="212">
    <mergeCell ref="H266:I266"/>
    <mergeCell ref="H260:I260"/>
    <mergeCell ref="H261:I261"/>
    <mergeCell ref="H262:I262"/>
    <mergeCell ref="H263:I263"/>
    <mergeCell ref="H264:I264"/>
    <mergeCell ref="H265:I265"/>
    <mergeCell ref="H254:I254"/>
    <mergeCell ref="H255:I255"/>
    <mergeCell ref="H256:I256"/>
    <mergeCell ref="H257:I257"/>
    <mergeCell ref="H258:I258"/>
    <mergeCell ref="H259:I259"/>
    <mergeCell ref="H248:I248"/>
    <mergeCell ref="H249:I249"/>
    <mergeCell ref="H250:I250"/>
    <mergeCell ref="H251:I251"/>
    <mergeCell ref="H252:I252"/>
    <mergeCell ref="H253:I253"/>
    <mergeCell ref="H242:I242"/>
    <mergeCell ref="H243:I243"/>
    <mergeCell ref="H244:I244"/>
    <mergeCell ref="H245:I245"/>
    <mergeCell ref="H246:I246"/>
    <mergeCell ref="H247:I247"/>
    <mergeCell ref="H229:I229"/>
    <mergeCell ref="H230:I230"/>
    <mergeCell ref="H231:I231"/>
    <mergeCell ref="H223:I223"/>
    <mergeCell ref="H224:I224"/>
    <mergeCell ref="H225:I225"/>
    <mergeCell ref="H226:I226"/>
    <mergeCell ref="H227:I227"/>
    <mergeCell ref="H228:I228"/>
    <mergeCell ref="H217:I217"/>
    <mergeCell ref="H218:I218"/>
    <mergeCell ref="H219:I219"/>
    <mergeCell ref="H220:I220"/>
    <mergeCell ref="H221:I221"/>
    <mergeCell ref="H222:I222"/>
    <mergeCell ref="H211:I211"/>
    <mergeCell ref="H212:I212"/>
    <mergeCell ref="H213:I213"/>
    <mergeCell ref="H214:I214"/>
    <mergeCell ref="H215:I215"/>
    <mergeCell ref="H216:I216"/>
    <mergeCell ref="H60:I60"/>
    <mergeCell ref="H203:I203"/>
    <mergeCell ref="H204:I204"/>
    <mergeCell ref="H205:I205"/>
    <mergeCell ref="H206:I206"/>
    <mergeCell ref="H207:I207"/>
    <mergeCell ref="H148:I148"/>
    <mergeCell ref="H133:I133"/>
    <mergeCell ref="H134:I134"/>
    <mergeCell ref="H135:I135"/>
    <mergeCell ref="H208:I208"/>
    <mergeCell ref="H209:I209"/>
    <mergeCell ref="H210:I210"/>
    <mergeCell ref="H269:I269"/>
    <mergeCell ref="H270:I270"/>
    <mergeCell ref="H143:I143"/>
    <mergeCell ref="H144:I144"/>
    <mergeCell ref="H145:I145"/>
    <mergeCell ref="H146:I146"/>
    <mergeCell ref="H147:I147"/>
    <mergeCell ref="H139:I139"/>
    <mergeCell ref="H140:I140"/>
    <mergeCell ref="H141:I141"/>
    <mergeCell ref="H142:I142"/>
    <mergeCell ref="H194:I194"/>
    <mergeCell ref="H195:I195"/>
    <mergeCell ref="H188:I188"/>
    <mergeCell ref="H189:I189"/>
    <mergeCell ref="H190:I190"/>
    <mergeCell ref="H191:I191"/>
    <mergeCell ref="H267:I267"/>
    <mergeCell ref="H268:I268"/>
    <mergeCell ref="H196:I196"/>
    <mergeCell ref="H197:I197"/>
    <mergeCell ref="H198:I198"/>
    <mergeCell ref="H199:I199"/>
    <mergeCell ref="H238:I238"/>
    <mergeCell ref="H239:I239"/>
    <mergeCell ref="H232:I232"/>
    <mergeCell ref="H233:I233"/>
    <mergeCell ref="H136:I136"/>
    <mergeCell ref="H137:I137"/>
    <mergeCell ref="H138:I138"/>
    <mergeCell ref="H127:I127"/>
    <mergeCell ref="H128:I128"/>
    <mergeCell ref="H129:I129"/>
    <mergeCell ref="H130:I130"/>
    <mergeCell ref="H131:I131"/>
    <mergeCell ref="H132:I132"/>
    <mergeCell ref="H121:I121"/>
    <mergeCell ref="H122:I122"/>
    <mergeCell ref="H123:I123"/>
    <mergeCell ref="H124:I124"/>
    <mergeCell ref="H125:I125"/>
    <mergeCell ref="H126:I126"/>
    <mergeCell ref="H115:I115"/>
    <mergeCell ref="H116:I116"/>
    <mergeCell ref="H117:I117"/>
    <mergeCell ref="H118:I118"/>
    <mergeCell ref="H119:I119"/>
    <mergeCell ref="H120:I120"/>
    <mergeCell ref="H109:I109"/>
    <mergeCell ref="H110:I110"/>
    <mergeCell ref="H111:I111"/>
    <mergeCell ref="H112:I112"/>
    <mergeCell ref="H113:I113"/>
    <mergeCell ref="H114:I114"/>
    <mergeCell ref="H103:I103"/>
    <mergeCell ref="H104:I104"/>
    <mergeCell ref="H105:I105"/>
    <mergeCell ref="H106:I106"/>
    <mergeCell ref="H107:I107"/>
    <mergeCell ref="H108:I108"/>
    <mergeCell ref="H97:I97"/>
    <mergeCell ref="H98:I98"/>
    <mergeCell ref="H99:I99"/>
    <mergeCell ref="H100:I100"/>
    <mergeCell ref="H101:I101"/>
    <mergeCell ref="H102:I102"/>
    <mergeCell ref="H91:I91"/>
    <mergeCell ref="H92:I92"/>
    <mergeCell ref="H93:I93"/>
    <mergeCell ref="H94:I94"/>
    <mergeCell ref="H95:I95"/>
    <mergeCell ref="H96:I96"/>
    <mergeCell ref="H85:I85"/>
    <mergeCell ref="H86:I86"/>
    <mergeCell ref="H87:I87"/>
    <mergeCell ref="H88:I88"/>
    <mergeCell ref="H89:I89"/>
    <mergeCell ref="H90:I90"/>
    <mergeCell ref="H79:I79"/>
    <mergeCell ref="H80:I80"/>
    <mergeCell ref="H81:I81"/>
    <mergeCell ref="H82:I82"/>
    <mergeCell ref="H83:I83"/>
    <mergeCell ref="H84:I84"/>
    <mergeCell ref="H73:I73"/>
    <mergeCell ref="H74:I74"/>
    <mergeCell ref="H75:I75"/>
    <mergeCell ref="H76:I76"/>
    <mergeCell ref="H77:I77"/>
    <mergeCell ref="H78:I78"/>
    <mergeCell ref="H65:I65"/>
    <mergeCell ref="H66:I66"/>
    <mergeCell ref="H67:I67"/>
    <mergeCell ref="H68:I68"/>
    <mergeCell ref="H69:I69"/>
    <mergeCell ref="H70:I70"/>
    <mergeCell ref="H200:I200"/>
    <mergeCell ref="H201:I201"/>
    <mergeCell ref="A1:J1"/>
    <mergeCell ref="H2:I2"/>
    <mergeCell ref="H192:I192"/>
    <mergeCell ref="H193:I193"/>
    <mergeCell ref="H61:I61"/>
    <mergeCell ref="H62:I62"/>
    <mergeCell ref="H63:I63"/>
    <mergeCell ref="H64:I64"/>
    <mergeCell ref="H71:I71"/>
    <mergeCell ref="H72:I72"/>
    <mergeCell ref="H240:I240"/>
    <mergeCell ref="H241:I241"/>
    <mergeCell ref="H234:I234"/>
    <mergeCell ref="H235:I235"/>
    <mergeCell ref="H236:I236"/>
    <mergeCell ref="H237:I237"/>
    <mergeCell ref="H149:I149"/>
    <mergeCell ref="H150:I150"/>
    <mergeCell ref="H151:I151"/>
    <mergeCell ref="H152:I152"/>
    <mergeCell ref="H153:I153"/>
    <mergeCell ref="H154:I154"/>
    <mergeCell ref="H155:I155"/>
    <mergeCell ref="H156:I156"/>
    <mergeCell ref="H157:I157"/>
    <mergeCell ref="H158:I158"/>
    <mergeCell ref="H159:I159"/>
    <mergeCell ref="H160:I160"/>
    <mergeCell ref="H161:I161"/>
    <mergeCell ref="H162:I162"/>
    <mergeCell ref="H163:I163"/>
    <mergeCell ref="H164:I164"/>
    <mergeCell ref="H165:I165"/>
    <mergeCell ref="H166:I166"/>
    <mergeCell ref="H167:I167"/>
    <mergeCell ref="H168:I168"/>
    <mergeCell ref="H169:I169"/>
    <mergeCell ref="H170:I170"/>
    <mergeCell ref="H171:I171"/>
    <mergeCell ref="H172:I172"/>
    <mergeCell ref="H173:I173"/>
    <mergeCell ref="H174:I174"/>
    <mergeCell ref="H175:I175"/>
    <mergeCell ref="H176:I176"/>
    <mergeCell ref="H177:I177"/>
    <mergeCell ref="H178:I178"/>
    <mergeCell ref="H185:I185"/>
    <mergeCell ref="H186:I186"/>
    <mergeCell ref="H187:I187"/>
    <mergeCell ref="H179:I179"/>
    <mergeCell ref="H180:I180"/>
    <mergeCell ref="H181:I181"/>
    <mergeCell ref="H182:I182"/>
    <mergeCell ref="H183:I183"/>
    <mergeCell ref="H184:I184"/>
  </mergeCells>
  <hyperlinks>
    <hyperlink ref="A271" r:id="rId1" display="https://smartcig.avcp.it/AVCP-SmartCig/preparaDettaglioComunicazioneOS.action?codDettaglioCarnet=20208668"/>
    <hyperlink ref="A272" r:id="rId2" display="https://smartcig.avcp.it/AVCP-SmartCig/preparaDettaglioComunicazioneOS.action?codDettaglioCarnet=20500126"/>
    <hyperlink ref="A273" r:id="rId3" display="https://smartcig.avcp.it/AVCP-SmartCig/preparaDettaglioComunicazioneOS.action?codDettaglioCarnet=20584814"/>
    <hyperlink ref="A274" r:id="rId4" display="https://smartcig.avcp.it/AVCP-SmartCig/preparaDettaglioComunicazioneOS.action?codDettaglioCarnet=20835861"/>
    <hyperlink ref="A275" r:id="rId5" display="https://smartcig.avcp.it/AVCP-SmartCig/preparaDettaglioComunicazioneOS.action?codDettaglioCarnet=21776551"/>
    <hyperlink ref="A276" r:id="rId6" display="https://smartcig.avcp.it/AVCP-SmartCig/preparaDettaglioComunicazioneOS.action?codDettaglioCarnet=22607689"/>
    <hyperlink ref="A277" r:id="rId7" display="https://smartcig.avcp.it/AVCP-SmartCig/preparaDettaglioComunicazioneOS.action?codDettaglioCarnet=23782344"/>
    <hyperlink ref="A278" r:id="rId8" display="https://smartcig.avcp.it/AVCP-SmartCig/preparaDettaglioComunicazioneOS.action?codDettaglioCarnet=23782722"/>
    <hyperlink ref="A279" r:id="rId9" display="https://smartcig.avcp.it/AVCP-SmartCig/preparaDettaglioComunicazioneOS.action?codDettaglioCarnet=24271769"/>
    <hyperlink ref="A280" r:id="rId10" display="https://smartcig.avcp.it/AVCP-SmartCig/preparaDettaglioComunicazioneOS.action?codDettaglioCarnet=24581046"/>
    <hyperlink ref="A281" r:id="rId11" display="https://smartcig.avcp.it/AVCP-SmartCig/preparaDettaglioComunicazioneOS.action?codDettaglioCarnet=24581172"/>
    <hyperlink ref="A282" r:id="rId12" display="https://smartcig.avcp.it/AVCP-SmartCig/preparaDettaglioComunicazioneOS.action?codDettaglioCarnet=24581228"/>
  </hyperlinks>
  <printOptions/>
  <pageMargins left="0.5118110236220472" right="0.5511811023622047" top="0.64" bottom="0.34" header="0.31496062992125984" footer="0.31496062992125984"/>
  <pageSetup fitToHeight="2" horizontalDpi="600" verticalDpi="600" orientation="landscape" paperSize="9" scale="60" r:id="rId13"/>
  <headerFooter>
    <oddHeader>&amp;C&amp;"Times New Roman,Normale"&amp;14Dipartimento dell'organizzazione giudiziaria, del personale e dei servizi
Direzione generale delle risorse materiali, dei beni e dei servizi - Ufficio I - Anno 2015 
&amp;"-,Normale"&amp;11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2014-01-16T11:11:11Z</cp:lastPrinted>
  <dcterms:created xsi:type="dcterms:W3CDTF">2006-09-16T00:00:00Z</dcterms:created>
  <dcterms:modified xsi:type="dcterms:W3CDTF">2016-05-06T07:40:47Z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